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0" yWindow="0" windowWidth="16380" windowHeight="8190" tabRatio="500" activeTab="1"/>
  </bookViews>
  <sheets>
    <sheet name="Indice Schede" sheetId="1" r:id="rId1"/>
    <sheet name="Prospetto Finale" sheetId="2" r:id="rId2"/>
    <sheet name="Misure riduzione del rischio"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15" r:id="rId15"/>
    <sheet name="13" sheetId="16" r:id="rId16"/>
    <sheet name="14" sheetId="17" r:id="rId17"/>
    <sheet name="15" sheetId="18" r:id="rId18"/>
    <sheet name="16" sheetId="19" r:id="rId19"/>
    <sheet name="17" sheetId="20" r:id="rId20"/>
    <sheet name="18" sheetId="21" r:id="rId21"/>
    <sheet name="19" sheetId="22" r:id="rId22"/>
    <sheet name="20" sheetId="23"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3" r:id="rId33"/>
    <sheet name="31" sheetId="34" r:id="rId34"/>
    <sheet name="32" sheetId="35" r:id="rId35"/>
    <sheet name="33" sheetId="36" r:id="rId36"/>
    <sheet name="34" sheetId="37" r:id="rId37"/>
    <sheet name="35" sheetId="38" r:id="rId38"/>
    <sheet name="36" sheetId="39" r:id="rId39"/>
    <sheet name="37" sheetId="40" r:id="rId40"/>
    <sheet name="38" sheetId="41" r:id="rId41"/>
    <sheet name="39" sheetId="42" r:id="rId42"/>
    <sheet name="40" sheetId="43" r:id="rId43"/>
    <sheet name="41" sheetId="44" r:id="rId44"/>
    <sheet name="42" sheetId="45" r:id="rId45"/>
    <sheet name="43" sheetId="46" r:id="rId46"/>
    <sheet name="44" sheetId="47" r:id="rId47"/>
    <sheet name="45" sheetId="48" r:id="rId48"/>
    <sheet name="46" sheetId="49" r:id="rId49"/>
    <sheet name="47" sheetId="50" r:id="rId50"/>
    <sheet name="48" sheetId="51" r:id="rId51"/>
    <sheet name="49" sheetId="52" r:id="rId52"/>
    <sheet name="50" sheetId="53" r:id="rId53"/>
    <sheet name="51" sheetId="54" r:id="rId54"/>
    <sheet name="52" sheetId="55" r:id="rId55"/>
    <sheet name="53" sheetId="56" r:id="rId56"/>
  </sheets>
  <definedNames>
    <definedName name="_xlcn.WorksheetConnection_IndiceSchedeF11F58">'Indice Schede'!$G$12:$G$59</definedName>
    <definedName name="_xlcn.WorksheetConnection_IndiceSchedeN10R63">'Indice Schede'!$O$11:$S$64</definedName>
    <definedName name="_xlcn.WorksheetConnection_RISCHIO2.xlsxIndiceSchedeF10F58">'Indice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iterateDelta="1E-4"/>
  <pivotCaches>
    <pivotCache cacheId="0" r:id="rId57"/>
  </pivotCaches>
  <extLst>
    <ext xmlns:loext="http://schemas.libreoffice.org/" uri="{7626C862-2A13-11E5-B345-FEFF819CDC9F}">
      <loext:extCalcPr stringRefSyntax="ExcelA1"/>
    </ext>
  </extLst>
</workbook>
</file>

<file path=xl/calcChain.xml><?xml version="1.0" encoding="utf-8"?>
<calcChain xmlns="http://schemas.openxmlformats.org/spreadsheetml/2006/main">
  <c r="B39" i="56" l="1"/>
  <c r="B36" i="56"/>
  <c r="B33" i="56"/>
  <c r="B30" i="56"/>
  <c r="B40" i="56" s="1"/>
  <c r="B23" i="56"/>
  <c r="B20" i="56"/>
  <c r="B17" i="56"/>
  <c r="B14" i="56"/>
  <c r="B11" i="56"/>
  <c r="B8" i="56"/>
  <c r="B2" i="56"/>
  <c r="B39" i="55"/>
  <c r="B36" i="55"/>
  <c r="B33" i="55"/>
  <c r="B30" i="55"/>
  <c r="B23" i="55"/>
  <c r="B20" i="55"/>
  <c r="B17" i="55"/>
  <c r="B14" i="55"/>
  <c r="B11" i="55"/>
  <c r="B8" i="55"/>
  <c r="B2" i="55"/>
  <c r="B39" i="54"/>
  <c r="B36" i="54"/>
  <c r="B33" i="54"/>
  <c r="B30" i="54"/>
  <c r="B23" i="54"/>
  <c r="B20" i="54"/>
  <c r="B17" i="54"/>
  <c r="B14" i="54"/>
  <c r="B11" i="54"/>
  <c r="B8" i="54"/>
  <c r="B24" i="54" s="1"/>
  <c r="B2" i="54"/>
  <c r="B39" i="53"/>
  <c r="B36" i="53"/>
  <c r="B33" i="53"/>
  <c r="B30" i="53"/>
  <c r="B23" i="53"/>
  <c r="B20" i="53"/>
  <c r="B17" i="53"/>
  <c r="B14" i="53"/>
  <c r="B11" i="53"/>
  <c r="B8" i="53"/>
  <c r="B2" i="53"/>
  <c r="B39" i="52"/>
  <c r="B36" i="52"/>
  <c r="B33" i="52"/>
  <c r="B30" i="52"/>
  <c r="B40" i="52" s="1"/>
  <c r="B23" i="52"/>
  <c r="B20" i="52"/>
  <c r="B17" i="52"/>
  <c r="B14" i="52"/>
  <c r="B11" i="52"/>
  <c r="B8" i="52"/>
  <c r="B2"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24" i="48" s="1"/>
  <c r="B2" i="48"/>
  <c r="B39" i="47"/>
  <c r="B36" i="47"/>
  <c r="B33" i="47"/>
  <c r="B30" i="47"/>
  <c r="B23" i="47"/>
  <c r="B20" i="47"/>
  <c r="B17" i="47"/>
  <c r="B14" i="47"/>
  <c r="B11" i="47"/>
  <c r="B8" i="47"/>
  <c r="B39" i="46"/>
  <c r="B36" i="46"/>
  <c r="B33" i="46"/>
  <c r="B30" i="46"/>
  <c r="B23" i="46"/>
  <c r="B20" i="46"/>
  <c r="B17" i="46"/>
  <c r="B14" i="46"/>
  <c r="B11" i="46"/>
  <c r="B8" i="46"/>
  <c r="B2"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24" i="34" s="1"/>
  <c r="B39" i="33"/>
  <c r="B36" i="33"/>
  <c r="B33" i="33"/>
  <c r="B30" i="33"/>
  <c r="B23" i="33"/>
  <c r="B20" i="33"/>
  <c r="B17" i="33"/>
  <c r="B14" i="33"/>
  <c r="B24" i="33" s="1"/>
  <c r="B11" i="33"/>
  <c r="B8" i="33"/>
  <c r="B39" i="32"/>
  <c r="B36" i="32"/>
  <c r="B33" i="32"/>
  <c r="B30" i="32"/>
  <c r="B23" i="32"/>
  <c r="B20" i="32"/>
  <c r="B17" i="32"/>
  <c r="B14" i="32"/>
  <c r="B11" i="32"/>
  <c r="B8" i="32"/>
  <c r="B24" i="32" s="1"/>
  <c r="B39" i="31"/>
  <c r="B36" i="31"/>
  <c r="B33" i="31"/>
  <c r="B30" i="31"/>
  <c r="B40" i="31" s="1"/>
  <c r="B23" i="31"/>
  <c r="B20" i="31"/>
  <c r="B17" i="31"/>
  <c r="B14" i="31"/>
  <c r="B24" i="31" s="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3"/>
  <c r="B36" i="23"/>
  <c r="B33" i="23"/>
  <c r="B30" i="23"/>
  <c r="B23" i="23"/>
  <c r="B20" i="23"/>
  <c r="B17" i="23"/>
  <c r="B14" i="23"/>
  <c r="B11" i="23"/>
  <c r="B8" i="23"/>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2" i="15"/>
  <c r="B39" i="14"/>
  <c r="B36" i="14"/>
  <c r="B33" i="14"/>
  <c r="B30" i="14"/>
  <c r="B40" i="14" s="1"/>
  <c r="B23" i="14"/>
  <c r="B20" i="14"/>
  <c r="B17" i="14"/>
  <c r="B14" i="14"/>
  <c r="B11" i="14"/>
  <c r="B8" i="14"/>
  <c r="B39" i="13"/>
  <c r="B36" i="13"/>
  <c r="B33" i="13"/>
  <c r="B30" i="13"/>
  <c r="B23" i="13"/>
  <c r="B20" i="13"/>
  <c r="B17" i="13"/>
  <c r="B14" i="13"/>
  <c r="B11" i="13"/>
  <c r="B8" i="13"/>
  <c r="B39" i="12"/>
  <c r="B36" i="12"/>
  <c r="B33" i="12"/>
  <c r="B30" i="12"/>
  <c r="B40" i="12" s="1"/>
  <c r="B23" i="12"/>
  <c r="B20" i="12"/>
  <c r="B17" i="12"/>
  <c r="B14" i="12"/>
  <c r="B11" i="12"/>
  <c r="B8" i="12"/>
  <c r="B39" i="11"/>
  <c r="B36" i="11"/>
  <c r="B33" i="11"/>
  <c r="B30" i="11"/>
  <c r="B23" i="11"/>
  <c r="B20" i="11"/>
  <c r="B17" i="11"/>
  <c r="B14" i="11"/>
  <c r="B11" i="11"/>
  <c r="B8" i="11"/>
  <c r="B39" i="10"/>
  <c r="B36" i="10"/>
  <c r="B33" i="10"/>
  <c r="B30" i="10"/>
  <c r="B40" i="10" s="1"/>
  <c r="B23" i="10"/>
  <c r="B20" i="10"/>
  <c r="B17" i="10"/>
  <c r="B14" i="10"/>
  <c r="B11" i="10"/>
  <c r="B8" i="10"/>
  <c r="B39" i="9"/>
  <c r="B36" i="9"/>
  <c r="B33" i="9"/>
  <c r="B30" i="9"/>
  <c r="B23" i="9"/>
  <c r="B20" i="9"/>
  <c r="B17" i="9"/>
  <c r="B14" i="9"/>
  <c r="B11" i="9"/>
  <c r="B8" i="9"/>
  <c r="B39" i="8"/>
  <c r="B36" i="8"/>
  <c r="B33" i="8"/>
  <c r="B30" i="8"/>
  <c r="B40" i="8" s="1"/>
  <c r="B23" i="8"/>
  <c r="B20" i="8"/>
  <c r="B17" i="8"/>
  <c r="B14" i="8"/>
  <c r="B11" i="8"/>
  <c r="B8" i="8"/>
  <c r="B39" i="7"/>
  <c r="B36" i="7"/>
  <c r="B33" i="7"/>
  <c r="B30" i="7"/>
  <c r="B23" i="7"/>
  <c r="B20" i="7"/>
  <c r="B17" i="7"/>
  <c r="B14" i="7"/>
  <c r="B11" i="7"/>
  <c r="B8" i="7"/>
  <c r="B39" i="6"/>
  <c r="B36" i="6"/>
  <c r="B33" i="6"/>
  <c r="B30" i="6"/>
  <c r="B40" i="6" s="1"/>
  <c r="B23" i="6"/>
  <c r="B20" i="6"/>
  <c r="B17" i="6"/>
  <c r="B14" i="6"/>
  <c r="B11" i="6"/>
  <c r="B8" i="6"/>
  <c r="B39" i="5"/>
  <c r="B36" i="5"/>
  <c r="B33" i="5"/>
  <c r="B30" i="5"/>
  <c r="B23" i="5"/>
  <c r="B20" i="5"/>
  <c r="B17" i="5"/>
  <c r="B14" i="5"/>
  <c r="B11" i="5"/>
  <c r="B8" i="5"/>
  <c r="B39" i="4"/>
  <c r="B36" i="4"/>
  <c r="B33" i="4"/>
  <c r="B30" i="4"/>
  <c r="B40" i="4" s="1"/>
  <c r="B23" i="4"/>
  <c r="B20" i="4"/>
  <c r="B17" i="4"/>
  <c r="B14" i="4"/>
  <c r="B11" i="4"/>
  <c r="B8" i="4"/>
  <c r="M64" i="1"/>
  <c r="D64" i="1"/>
  <c r="C64" i="1"/>
  <c r="B64" i="1" s="1"/>
  <c r="M63" i="1"/>
  <c r="D63" i="1"/>
  <c r="E63" i="1" s="1"/>
  <c r="O63" i="1" s="1"/>
  <c r="C63" i="1"/>
  <c r="B63" i="1" s="1"/>
  <c r="M62" i="1"/>
  <c r="D62" i="1"/>
  <c r="F62" i="1" s="1"/>
  <c r="C62" i="1"/>
  <c r="G62" i="1" s="1"/>
  <c r="M61" i="1"/>
  <c r="D61" i="1"/>
  <c r="C61" i="1"/>
  <c r="B61" i="1" s="1"/>
  <c r="M60" i="1"/>
  <c r="D60" i="1"/>
  <c r="C60" i="1"/>
  <c r="B60" i="1" s="1"/>
  <c r="M59" i="1"/>
  <c r="D59" i="1"/>
  <c r="C59" i="1"/>
  <c r="B59" i="1" s="1"/>
  <c r="B2" i="51" s="1"/>
  <c r="M58" i="1"/>
  <c r="D58" i="1"/>
  <c r="F58" i="1" s="1"/>
  <c r="C58" i="1"/>
  <c r="M57" i="1"/>
  <c r="D57" i="1"/>
  <c r="F57" i="1" s="1"/>
  <c r="C57" i="1"/>
  <c r="G57" i="1" s="1"/>
  <c r="M56" i="1"/>
  <c r="D56" i="1"/>
  <c r="C56" i="1"/>
  <c r="B56" i="1" s="1"/>
  <c r="M55" i="1"/>
  <c r="D55" i="1"/>
  <c r="C55" i="1"/>
  <c r="B55" i="1" s="1"/>
  <c r="B2" i="47" s="1"/>
  <c r="M54" i="1"/>
  <c r="D54" i="1"/>
  <c r="E54" i="1" s="1"/>
  <c r="Q54" i="1" s="1"/>
  <c r="C54" i="1"/>
  <c r="M53" i="1"/>
  <c r="D53" i="1"/>
  <c r="F53" i="1" s="1"/>
  <c r="C53" i="1"/>
  <c r="G53" i="1" s="1"/>
  <c r="M52" i="1"/>
  <c r="D52" i="1"/>
  <c r="C52" i="1"/>
  <c r="B52" i="1" s="1"/>
  <c r="B2" i="44" s="1"/>
  <c r="M51" i="1"/>
  <c r="D51" i="1"/>
  <c r="C51" i="1"/>
  <c r="B51" i="1" s="1"/>
  <c r="B2" i="43" s="1"/>
  <c r="M50" i="1"/>
  <c r="F50" i="1"/>
  <c r="D50" i="1"/>
  <c r="C50" i="1"/>
  <c r="G50" i="1" s="1"/>
  <c r="M49" i="1"/>
  <c r="D49" i="1"/>
  <c r="F49" i="1" s="1"/>
  <c r="C49" i="1"/>
  <c r="M48" i="1"/>
  <c r="D48" i="1"/>
  <c r="C48" i="1"/>
  <c r="B48" i="1" s="1"/>
  <c r="B2" i="40" s="1"/>
  <c r="M47" i="1"/>
  <c r="D47" i="1"/>
  <c r="C47" i="1"/>
  <c r="B47" i="1" s="1"/>
  <c r="B2" i="39" s="1"/>
  <c r="M46" i="1"/>
  <c r="D46" i="1"/>
  <c r="F46" i="1" s="1"/>
  <c r="C46" i="1"/>
  <c r="G46" i="1" s="1"/>
  <c r="M45" i="1"/>
  <c r="D45" i="1"/>
  <c r="F45" i="1" s="1"/>
  <c r="C45" i="1"/>
  <c r="M44" i="1"/>
  <c r="D44" i="1"/>
  <c r="C44" i="1"/>
  <c r="B44" i="1" s="1"/>
  <c r="B2" i="36" s="1"/>
  <c r="M43" i="1"/>
  <c r="D43" i="1"/>
  <c r="C43" i="1"/>
  <c r="B43" i="1" s="1"/>
  <c r="B2" i="35" s="1"/>
  <c r="M42" i="1"/>
  <c r="D42" i="1"/>
  <c r="F42" i="1" s="1"/>
  <c r="C42" i="1"/>
  <c r="G42" i="1" s="1"/>
  <c r="M41" i="1"/>
  <c r="D41" i="1"/>
  <c r="F41" i="1" s="1"/>
  <c r="C41" i="1"/>
  <c r="B41" i="1" s="1"/>
  <c r="B2" i="33" s="1"/>
  <c r="M40" i="1"/>
  <c r="D40" i="1"/>
  <c r="C40" i="1"/>
  <c r="B40" i="1" s="1"/>
  <c r="B2" i="32" s="1"/>
  <c r="M39" i="1"/>
  <c r="D39" i="1"/>
  <c r="C39" i="1"/>
  <c r="B39" i="1" s="1"/>
  <c r="B2" i="31" s="1"/>
  <c r="M38" i="1"/>
  <c r="D38" i="1"/>
  <c r="F38" i="1" s="1"/>
  <c r="C38" i="1"/>
  <c r="G38" i="1" s="1"/>
  <c r="M37" i="1"/>
  <c r="D37" i="1"/>
  <c r="F37" i="1" s="1"/>
  <c r="C37" i="1"/>
  <c r="G37" i="1" s="1"/>
  <c r="M36" i="1"/>
  <c r="D36" i="1"/>
  <c r="C36" i="1"/>
  <c r="B36" i="1" s="1"/>
  <c r="B2" i="28" s="1"/>
  <c r="M35" i="1"/>
  <c r="D35" i="1"/>
  <c r="C35" i="1"/>
  <c r="B35" i="1" s="1"/>
  <c r="B2" i="27" s="1"/>
  <c r="M34" i="1"/>
  <c r="D34" i="1"/>
  <c r="F34" i="1" s="1"/>
  <c r="C34" i="1"/>
  <c r="G34" i="1" s="1"/>
  <c r="M33" i="1"/>
  <c r="D33" i="1"/>
  <c r="F33" i="1" s="1"/>
  <c r="C33" i="1"/>
  <c r="G33" i="1" s="1"/>
  <c r="M32" i="1"/>
  <c r="D32" i="1"/>
  <c r="C32" i="1"/>
  <c r="B32" i="1" s="1"/>
  <c r="B2" i="24" s="1"/>
  <c r="M31" i="1"/>
  <c r="D31" i="1"/>
  <c r="C31" i="1"/>
  <c r="B31" i="1" s="1"/>
  <c r="B2" i="23" s="1"/>
  <c r="M30" i="1"/>
  <c r="D30" i="1"/>
  <c r="F30" i="1" s="1"/>
  <c r="C30" i="1"/>
  <c r="G30" i="1" s="1"/>
  <c r="M29" i="1"/>
  <c r="D29" i="1"/>
  <c r="F29" i="1" s="1"/>
  <c r="C29" i="1"/>
  <c r="G29" i="1" s="1"/>
  <c r="M28" i="1"/>
  <c r="D28" i="1"/>
  <c r="C28" i="1"/>
  <c r="B28" i="1" s="1"/>
  <c r="B2" i="20" s="1"/>
  <c r="M27" i="1"/>
  <c r="D27" i="1"/>
  <c r="C27" i="1"/>
  <c r="B27" i="1" s="1"/>
  <c r="B2" i="19" s="1"/>
  <c r="M26" i="1"/>
  <c r="D26" i="1"/>
  <c r="F26" i="1" s="1"/>
  <c r="C26" i="1"/>
  <c r="G26" i="1" s="1"/>
  <c r="M25" i="1"/>
  <c r="D25" i="1"/>
  <c r="F25" i="1" s="1"/>
  <c r="C25" i="1"/>
  <c r="G25" i="1" s="1"/>
  <c r="M24" i="1"/>
  <c r="D24" i="1"/>
  <c r="C24" i="1"/>
  <c r="B24" i="1" s="1"/>
  <c r="B2" i="16" s="1"/>
  <c r="M23" i="1"/>
  <c r="D23" i="1"/>
  <c r="E23" i="1" s="1"/>
  <c r="O23" i="1" s="1"/>
  <c r="C23" i="1"/>
  <c r="B23" i="1" s="1"/>
  <c r="M22" i="1"/>
  <c r="D22" i="1"/>
  <c r="F22" i="1" s="1"/>
  <c r="C22" i="1"/>
  <c r="G22" i="1" s="1"/>
  <c r="M21" i="1"/>
  <c r="D21" i="1"/>
  <c r="F21" i="1" s="1"/>
  <c r="C21" i="1"/>
  <c r="B21" i="1" s="1"/>
  <c r="B2" i="13" s="1"/>
  <c r="M20" i="1"/>
  <c r="D20" i="1"/>
  <c r="C20" i="1"/>
  <c r="B20" i="1" s="1"/>
  <c r="B2" i="12" s="1"/>
  <c r="M19" i="1"/>
  <c r="D19" i="1"/>
  <c r="C19" i="1"/>
  <c r="B19" i="1" s="1"/>
  <c r="B2" i="11" s="1"/>
  <c r="M18" i="1"/>
  <c r="D18" i="1"/>
  <c r="F18" i="1" s="1"/>
  <c r="C18" i="1"/>
  <c r="G18" i="1" s="1"/>
  <c r="M17" i="1"/>
  <c r="D17" i="1"/>
  <c r="F17" i="1" s="1"/>
  <c r="C17" i="1"/>
  <c r="G17" i="1" s="1"/>
  <c r="M16" i="1"/>
  <c r="D16" i="1"/>
  <c r="C16" i="1"/>
  <c r="B16" i="1" s="1"/>
  <c r="B2" i="8" s="1"/>
  <c r="M15" i="1"/>
  <c r="D15" i="1"/>
  <c r="C15" i="1"/>
  <c r="B15" i="1" s="1"/>
  <c r="B2" i="7" s="1"/>
  <c r="M14" i="1"/>
  <c r="D14" i="1"/>
  <c r="F14" i="1" s="1"/>
  <c r="C14" i="1"/>
  <c r="G14" i="1" s="1"/>
  <c r="M13" i="1"/>
  <c r="D13" i="1"/>
  <c r="F13" i="1" s="1"/>
  <c r="C13" i="1"/>
  <c r="B13" i="1" s="1"/>
  <c r="B2" i="5" s="1"/>
  <c r="M12" i="1"/>
  <c r="D12" i="1"/>
  <c r="C12" i="1"/>
  <c r="B12" i="1" s="1"/>
  <c r="B2" i="4" s="1"/>
  <c r="G45" i="1" l="1"/>
  <c r="G49" i="1"/>
  <c r="G54" i="1"/>
  <c r="G58" i="1"/>
  <c r="B62" i="1"/>
  <c r="B40" i="16"/>
  <c r="B40" i="18"/>
  <c r="B40" i="20"/>
  <c r="B40" i="22"/>
  <c r="B40" i="24"/>
  <c r="B40" i="26"/>
  <c r="B40" i="30"/>
  <c r="B24" i="35"/>
  <c r="B44" i="35" s="1"/>
  <c r="E43" i="1" s="1"/>
  <c r="U43" i="1" s="1"/>
  <c r="V43" i="1" s="1"/>
  <c r="B40" i="35"/>
  <c r="B24" i="36"/>
  <c r="B24" i="37"/>
  <c r="B44" i="37" s="1"/>
  <c r="E45" i="1" s="1"/>
  <c r="H45" i="1" s="1"/>
  <c r="B24" i="38"/>
  <c r="B24" i="39"/>
  <c r="B40" i="39"/>
  <c r="B24" i="40"/>
  <c r="B24" i="41"/>
  <c r="B24" i="42"/>
  <c r="B40" i="46"/>
  <c r="B24" i="49"/>
  <c r="B44" i="49" s="1"/>
  <c r="E57" i="1" s="1"/>
  <c r="H57" i="1" s="1"/>
  <c r="B40" i="49"/>
  <c r="B24" i="50"/>
  <c r="B24" i="51"/>
  <c r="B44" i="53"/>
  <c r="B24" i="55"/>
  <c r="B50" i="1"/>
  <c r="B2" i="42" s="1"/>
  <c r="B24" i="5"/>
  <c r="B40" i="5"/>
  <c r="B24" i="7"/>
  <c r="B44" i="7" s="1"/>
  <c r="E15" i="1" s="1"/>
  <c r="B40" i="7"/>
  <c r="B24" i="9"/>
  <c r="B40" i="9"/>
  <c r="B24" i="11"/>
  <c r="B44" i="11" s="1"/>
  <c r="E19" i="1" s="1"/>
  <c r="B40" i="11"/>
  <c r="B24" i="13"/>
  <c r="B40" i="13"/>
  <c r="B40" i="34"/>
  <c r="B44" i="34" s="1"/>
  <c r="E42" i="1" s="1"/>
  <c r="B24" i="43"/>
  <c r="B40" i="43"/>
  <c r="B24" i="44"/>
  <c r="B44" i="44" s="1"/>
  <c r="E52" i="1" s="1"/>
  <c r="B24" i="45"/>
  <c r="B40" i="48"/>
  <c r="B44" i="48"/>
  <c r="B24" i="52"/>
  <c r="B40" i="54"/>
  <c r="B24" i="56"/>
  <c r="B24" i="15"/>
  <c r="B24" i="17"/>
  <c r="B24" i="19"/>
  <c r="B24" i="21"/>
  <c r="B24" i="23"/>
  <c r="B24" i="25"/>
  <c r="B44" i="25" s="1"/>
  <c r="E33" i="1" s="1"/>
  <c r="H33" i="1" s="1"/>
  <c r="B24" i="27"/>
  <c r="B40" i="27"/>
  <c r="B24" i="28"/>
  <c r="B44" i="28" s="1"/>
  <c r="E36" i="1" s="1"/>
  <c r="B24" i="29"/>
  <c r="B24" i="30"/>
  <c r="B44" i="30" s="1"/>
  <c r="E38" i="1" s="1"/>
  <c r="B40" i="38"/>
  <c r="B40" i="42"/>
  <c r="B44" i="42"/>
  <c r="E50" i="1" s="1"/>
  <c r="B24" i="46"/>
  <c r="B24" i="47"/>
  <c r="B24" i="53"/>
  <c r="B44" i="55"/>
  <c r="B26" i="1"/>
  <c r="B2" i="18" s="1"/>
  <c r="F54" i="1"/>
  <c r="B14" i="1"/>
  <c r="B2" i="6" s="1"/>
  <c r="B54" i="1"/>
  <c r="E62" i="1"/>
  <c r="P62" i="1" s="1"/>
  <c r="B46" i="1"/>
  <c r="B2" i="38" s="1"/>
  <c r="B58" i="1"/>
  <c r="B2" i="50" s="1"/>
  <c r="B30" i="1"/>
  <c r="B2" i="22" s="1"/>
  <c r="P63" i="1"/>
  <c r="B22" i="1"/>
  <c r="B2" i="14" s="1"/>
  <c r="H23" i="1"/>
  <c r="B34" i="1"/>
  <c r="B2" i="26" s="1"/>
  <c r="F61" i="1"/>
  <c r="R62" i="1"/>
  <c r="J62" i="1"/>
  <c r="P23" i="1"/>
  <c r="B18" i="1"/>
  <c r="B2" i="10" s="1"/>
  <c r="B38" i="1"/>
  <c r="B2" i="30" s="1"/>
  <c r="B42" i="1"/>
  <c r="B2" i="34" s="1"/>
  <c r="E61" i="1"/>
  <c r="U61" i="1" s="1"/>
  <c r="V61" i="1" s="1"/>
  <c r="I62" i="1"/>
  <c r="U62" i="1"/>
  <c r="V62" i="1" s="1"/>
  <c r="F20" i="1"/>
  <c r="F32" i="1"/>
  <c r="F36" i="1"/>
  <c r="F40" i="1"/>
  <c r="F48" i="1"/>
  <c r="F52" i="1"/>
  <c r="I56" i="1"/>
  <c r="E56" i="1"/>
  <c r="P56" i="1" s="1"/>
  <c r="F56" i="1"/>
  <c r="E60" i="1"/>
  <c r="I60" i="1" s="1"/>
  <c r="F60" i="1"/>
  <c r="E64" i="1"/>
  <c r="I64" i="1" s="1"/>
  <c r="F64" i="1"/>
  <c r="O56" i="1"/>
  <c r="G61" i="1"/>
  <c r="G13" i="1"/>
  <c r="B17" i="1"/>
  <c r="B2" i="9" s="1"/>
  <c r="G21" i="1"/>
  <c r="B25" i="1"/>
  <c r="B2" i="17" s="1"/>
  <c r="B29" i="1"/>
  <c r="B2" i="21" s="1"/>
  <c r="B33" i="1"/>
  <c r="B2" i="25" s="1"/>
  <c r="B37" i="1"/>
  <c r="B2" i="29" s="1"/>
  <c r="G41" i="1"/>
  <c r="B45" i="1"/>
  <c r="B2" i="37" s="1"/>
  <c r="B53" i="1"/>
  <c r="B2" i="45" s="1"/>
  <c r="U54" i="1"/>
  <c r="V54" i="1" s="1"/>
  <c r="U63" i="1"/>
  <c r="V63" i="1" s="1"/>
  <c r="G12" i="1"/>
  <c r="G16" i="1"/>
  <c r="G20" i="1"/>
  <c r="I23" i="1"/>
  <c r="S23" i="1"/>
  <c r="G24" i="1"/>
  <c r="G28" i="1"/>
  <c r="G32" i="1"/>
  <c r="G36" i="1"/>
  <c r="G40" i="1"/>
  <c r="G44" i="1"/>
  <c r="G48" i="1"/>
  <c r="G52" i="1"/>
  <c r="P54" i="1"/>
  <c r="G56" i="1"/>
  <c r="G60" i="1"/>
  <c r="H63" i="1"/>
  <c r="B24" i="4"/>
  <c r="B44" i="4" s="1"/>
  <c r="E12" i="1" s="1"/>
  <c r="B44" i="5"/>
  <c r="E13" i="1" s="1"/>
  <c r="B24" i="6"/>
  <c r="B44" i="6" s="1"/>
  <c r="E14" i="1" s="1"/>
  <c r="B24" i="8"/>
  <c r="B44" i="8" s="1"/>
  <c r="E16" i="1" s="1"/>
  <c r="B44" i="9"/>
  <c r="E17" i="1" s="1"/>
  <c r="H17" i="1" s="1"/>
  <c r="B24" i="10"/>
  <c r="B44" i="10" s="1"/>
  <c r="E18" i="1" s="1"/>
  <c r="B24" i="12"/>
  <c r="B44" i="12" s="1"/>
  <c r="E20" i="1" s="1"/>
  <c r="B44" i="13"/>
  <c r="E21" i="1" s="1"/>
  <c r="H21" i="1" s="1"/>
  <c r="B24" i="14"/>
  <c r="B44" i="14" s="1"/>
  <c r="E22" i="1" s="1"/>
  <c r="B40" i="15"/>
  <c r="B40" i="17"/>
  <c r="B40" i="19"/>
  <c r="B44" i="19" s="1"/>
  <c r="E27" i="1" s="1"/>
  <c r="U27" i="1" s="1"/>
  <c r="V27" i="1" s="1"/>
  <c r="B40" i="21"/>
  <c r="B40" i="23"/>
  <c r="B40" i="25"/>
  <c r="B44" i="27"/>
  <c r="E35" i="1" s="1"/>
  <c r="B44" i="31"/>
  <c r="E39" i="1" s="1"/>
  <c r="U39" i="1" s="1"/>
  <c r="V39" i="1" s="1"/>
  <c r="B44" i="39"/>
  <c r="E47" i="1" s="1"/>
  <c r="J47" i="1" s="1"/>
  <c r="B44" i="43"/>
  <c r="E51" i="1" s="1"/>
  <c r="J51" i="1" s="1"/>
  <c r="B44" i="46"/>
  <c r="B40" i="47"/>
  <c r="B44" i="47" s="1"/>
  <c r="E55" i="1" s="1"/>
  <c r="B44" i="52"/>
  <c r="B44" i="54"/>
  <c r="B44" i="56"/>
  <c r="F12" i="1"/>
  <c r="F16" i="1"/>
  <c r="F24" i="1"/>
  <c r="F28" i="1"/>
  <c r="F44" i="1"/>
  <c r="Q63" i="1"/>
  <c r="J63" i="1"/>
  <c r="F63" i="1"/>
  <c r="R63" i="1"/>
  <c r="F15" i="1"/>
  <c r="F19" i="1"/>
  <c r="Q23" i="1"/>
  <c r="J23" i="1"/>
  <c r="F23" i="1"/>
  <c r="R23" i="1"/>
  <c r="F27" i="1"/>
  <c r="F31" i="1"/>
  <c r="F35" i="1"/>
  <c r="J39" i="1"/>
  <c r="R39" i="1" s="1"/>
  <c r="F39" i="1"/>
  <c r="F43" i="1"/>
  <c r="F47" i="1"/>
  <c r="F51" i="1"/>
  <c r="F55" i="1"/>
  <c r="F59" i="1"/>
  <c r="B49" i="1"/>
  <c r="B2" i="41" s="1"/>
  <c r="R54" i="1"/>
  <c r="J54" i="1"/>
  <c r="B57" i="1"/>
  <c r="B2" i="49" s="1"/>
  <c r="U23" i="1"/>
  <c r="V23" i="1" s="1"/>
  <c r="I54" i="1"/>
  <c r="I63" i="1"/>
  <c r="S63" i="1"/>
  <c r="G64" i="1"/>
  <c r="B24" i="16"/>
  <c r="B44" i="16" s="1"/>
  <c r="E24" i="1" s="1"/>
  <c r="B44" i="17"/>
  <c r="E25" i="1" s="1"/>
  <c r="H25" i="1" s="1"/>
  <c r="B24" i="18"/>
  <c r="B44" i="18" s="1"/>
  <c r="E26" i="1" s="1"/>
  <c r="B24" i="20"/>
  <c r="B44" i="20" s="1"/>
  <c r="E28" i="1" s="1"/>
  <c r="B44" i="21"/>
  <c r="E29" i="1" s="1"/>
  <c r="H29" i="1" s="1"/>
  <c r="B24" i="22"/>
  <c r="B44" i="22" s="1"/>
  <c r="E30" i="1" s="1"/>
  <c r="H30" i="1" s="1"/>
  <c r="B24" i="24"/>
  <c r="B44" i="24" s="1"/>
  <c r="E32" i="1" s="1"/>
  <c r="B24" i="26"/>
  <c r="B44" i="26" s="1"/>
  <c r="E34" i="1" s="1"/>
  <c r="B40" i="28"/>
  <c r="B40" i="29"/>
  <c r="B40" i="32"/>
  <c r="B44" i="32" s="1"/>
  <c r="E40" i="1" s="1"/>
  <c r="B40" i="33"/>
  <c r="B44" i="33" s="1"/>
  <c r="E41" i="1" s="1"/>
  <c r="B40" i="36"/>
  <c r="B44" i="36" s="1"/>
  <c r="E44" i="1" s="1"/>
  <c r="B40" i="37"/>
  <c r="B40" i="40"/>
  <c r="B44" i="40" s="1"/>
  <c r="E48" i="1" s="1"/>
  <c r="B40" i="41"/>
  <c r="B40" i="44"/>
  <c r="B40" i="45"/>
  <c r="B44" i="45" s="1"/>
  <c r="E53" i="1" s="1"/>
  <c r="B40" i="50"/>
  <c r="B44" i="50"/>
  <c r="E58" i="1" s="1"/>
  <c r="H58" i="1" s="1"/>
  <c r="B40" i="51"/>
  <c r="B44" i="51" s="1"/>
  <c r="E59" i="1" s="1"/>
  <c r="U59" i="1" s="1"/>
  <c r="V59" i="1" s="1"/>
  <c r="B40" i="53"/>
  <c r="B40" i="55"/>
  <c r="G15" i="1"/>
  <c r="G19" i="1"/>
  <c r="G23" i="1"/>
  <c r="G27" i="1"/>
  <c r="G31" i="1"/>
  <c r="G35" i="1"/>
  <c r="G39" i="1"/>
  <c r="G43" i="1"/>
  <c r="G47" i="1"/>
  <c r="G51" i="1"/>
  <c r="H54" i="1"/>
  <c r="O54" i="1"/>
  <c r="S54" i="1"/>
  <c r="G55" i="1"/>
  <c r="G59" i="1"/>
  <c r="I61" i="1"/>
  <c r="P61" i="1"/>
  <c r="H62" i="1"/>
  <c r="O62" i="1"/>
  <c r="S62" i="1"/>
  <c r="G63" i="1"/>
  <c r="H13" i="1"/>
  <c r="H61" i="1"/>
  <c r="O61" i="1"/>
  <c r="U50" i="1" l="1"/>
  <c r="V50" i="1" s="1"/>
  <c r="I50" i="1"/>
  <c r="H50" i="1"/>
  <c r="J50" i="1"/>
  <c r="P50" i="1" s="1"/>
  <c r="J38" i="1"/>
  <c r="Q38" i="1" s="1"/>
  <c r="P38" i="1"/>
  <c r="U38" i="1"/>
  <c r="V38" i="1" s="1"/>
  <c r="I38" i="1"/>
  <c r="H38" i="1"/>
  <c r="J42" i="1"/>
  <c r="Q42" i="1" s="1"/>
  <c r="I42" i="1"/>
  <c r="R42" i="1"/>
  <c r="U42" i="1"/>
  <c r="V42" i="1" s="1"/>
  <c r="H42" i="1"/>
  <c r="B44" i="38"/>
  <c r="E46" i="1" s="1"/>
  <c r="B44" i="29"/>
  <c r="E37" i="1" s="1"/>
  <c r="B44" i="41"/>
  <c r="E49" i="1" s="1"/>
  <c r="B44" i="23"/>
  <c r="E31" i="1" s="1"/>
  <c r="H31" i="1" s="1"/>
  <c r="B44" i="15"/>
  <c r="Q62" i="1"/>
  <c r="U51" i="1"/>
  <c r="V51" i="1" s="1"/>
  <c r="J35" i="1"/>
  <c r="R35" i="1" s="1"/>
  <c r="I46" i="1"/>
  <c r="J27" i="1"/>
  <c r="Q27" i="1" s="1"/>
  <c r="Q61" i="1"/>
  <c r="R61" i="1"/>
  <c r="S61" i="1"/>
  <c r="R51" i="1"/>
  <c r="Q51" i="1"/>
  <c r="R64" i="1"/>
  <c r="U47" i="1"/>
  <c r="V47" i="1" s="1"/>
  <c r="U35" i="1"/>
  <c r="V35" i="1" s="1"/>
  <c r="Q47" i="1"/>
  <c r="Q39" i="1"/>
  <c r="J64" i="1"/>
  <c r="P64" i="1"/>
  <c r="J61" i="1"/>
  <c r="Q64" i="1"/>
  <c r="U64" i="1"/>
  <c r="V64" i="1" s="1"/>
  <c r="O64" i="1"/>
  <c r="J48" i="1"/>
  <c r="R48" i="1" s="1"/>
  <c r="I48" i="1"/>
  <c r="H48" i="1"/>
  <c r="U48" i="1"/>
  <c r="V48" i="1" s="1"/>
  <c r="I34" i="1"/>
  <c r="U34" i="1"/>
  <c r="V34" i="1" s="1"/>
  <c r="J34" i="1"/>
  <c r="P34" i="1" s="1"/>
  <c r="H34" i="1"/>
  <c r="R34" i="1"/>
  <c r="P16" i="1"/>
  <c r="I16" i="1"/>
  <c r="J16" i="1"/>
  <c r="S16" i="1" s="1"/>
  <c r="U16" i="1"/>
  <c r="V16" i="1" s="1"/>
  <c r="H16" i="1"/>
  <c r="U49" i="1"/>
  <c r="V49" i="1" s="1"/>
  <c r="I49" i="1"/>
  <c r="Q49" i="1"/>
  <c r="J49" i="1"/>
  <c r="S49" i="1" s="1"/>
  <c r="H49" i="1"/>
  <c r="I26" i="1"/>
  <c r="U26" i="1"/>
  <c r="V26" i="1" s="1"/>
  <c r="J26" i="1"/>
  <c r="Q26" i="1" s="1"/>
  <c r="H26" i="1"/>
  <c r="U52" i="1"/>
  <c r="V52" i="1" s="1"/>
  <c r="H52" i="1"/>
  <c r="I52" i="1"/>
  <c r="J52" i="1"/>
  <c r="O52" i="1" s="1"/>
  <c r="U37" i="1"/>
  <c r="V37" i="1" s="1"/>
  <c r="I37" i="1"/>
  <c r="J37" i="1"/>
  <c r="P37" i="1" s="1"/>
  <c r="H37" i="1"/>
  <c r="J28" i="1"/>
  <c r="O28" i="1" s="1"/>
  <c r="H28" i="1"/>
  <c r="U28" i="1"/>
  <c r="V28" i="1" s="1"/>
  <c r="I28" i="1"/>
  <c r="U24" i="1"/>
  <c r="V24" i="1" s="1"/>
  <c r="I24" i="1"/>
  <c r="H24" i="1"/>
  <c r="J24" i="1"/>
  <c r="Q24" i="1" s="1"/>
  <c r="I55" i="1"/>
  <c r="H55" i="1"/>
  <c r="J55" i="1"/>
  <c r="S55" i="1" s="1"/>
  <c r="U55" i="1"/>
  <c r="V55" i="1" s="1"/>
  <c r="I31" i="1"/>
  <c r="U53" i="1"/>
  <c r="V53" i="1" s="1"/>
  <c r="I53" i="1"/>
  <c r="J53" i="1"/>
  <c r="Q53" i="1" s="1"/>
  <c r="H53" i="1"/>
  <c r="I40" i="1"/>
  <c r="H40" i="1"/>
  <c r="J40" i="1"/>
  <c r="O40" i="1" s="1"/>
  <c r="U40" i="1"/>
  <c r="V40" i="1" s="1"/>
  <c r="H20" i="1"/>
  <c r="I20" i="1"/>
  <c r="J20" i="1"/>
  <c r="P20" i="1" s="1"/>
  <c r="U20" i="1"/>
  <c r="V20" i="1" s="1"/>
  <c r="I12" i="1"/>
  <c r="J12" i="1"/>
  <c r="R12" i="1" s="1"/>
  <c r="U12" i="1"/>
  <c r="V12" i="1" s="1"/>
  <c r="H12" i="1"/>
  <c r="U41" i="1"/>
  <c r="V41" i="1" s="1"/>
  <c r="P41" i="1"/>
  <c r="I41" i="1"/>
  <c r="J41" i="1"/>
  <c r="Q41" i="1" s="1"/>
  <c r="O41" i="1"/>
  <c r="H41" i="1"/>
  <c r="I44" i="1"/>
  <c r="H44" i="1"/>
  <c r="J44" i="1"/>
  <c r="R44" i="1" s="1"/>
  <c r="U44" i="1"/>
  <c r="V44" i="1" s="1"/>
  <c r="J36" i="1"/>
  <c r="S36" i="1" s="1"/>
  <c r="H36" i="1"/>
  <c r="U36" i="1"/>
  <c r="V36" i="1" s="1"/>
  <c r="I36" i="1"/>
  <c r="O36" i="1"/>
  <c r="U32" i="1"/>
  <c r="V32" i="1" s="1"/>
  <c r="J32" i="1"/>
  <c r="O32" i="1" s="1"/>
  <c r="H32" i="1"/>
  <c r="I32" i="1"/>
  <c r="I22" i="1"/>
  <c r="U22" i="1"/>
  <c r="V22" i="1" s="1"/>
  <c r="J22" i="1"/>
  <c r="P22" i="1" s="1"/>
  <c r="H22" i="1"/>
  <c r="I18" i="1"/>
  <c r="U18" i="1"/>
  <c r="V18" i="1" s="1"/>
  <c r="J18" i="1"/>
  <c r="P18" i="1" s="1"/>
  <c r="H18" i="1"/>
  <c r="I14" i="1"/>
  <c r="J14" i="1"/>
  <c r="O14" i="1" s="1"/>
  <c r="U14" i="1"/>
  <c r="V14" i="1" s="1"/>
  <c r="H14" i="1"/>
  <c r="I19" i="1"/>
  <c r="H19" i="1"/>
  <c r="I30" i="1"/>
  <c r="U30" i="1"/>
  <c r="V30" i="1" s="1"/>
  <c r="J30" i="1"/>
  <c r="R30" i="1" s="1"/>
  <c r="U33" i="1"/>
  <c r="V33" i="1" s="1"/>
  <c r="I33" i="1"/>
  <c r="J33" i="1"/>
  <c r="O33" i="1" s="1"/>
  <c r="U25" i="1"/>
  <c r="V25" i="1" s="1"/>
  <c r="I25" i="1"/>
  <c r="J25" i="1"/>
  <c r="O25" i="1" s="1"/>
  <c r="U57" i="1"/>
  <c r="V57" i="1" s="1"/>
  <c r="I57" i="1"/>
  <c r="J57" i="1"/>
  <c r="R57" i="1" s="1"/>
  <c r="O51" i="1"/>
  <c r="P51" i="1"/>
  <c r="H51" i="1"/>
  <c r="S51" i="1"/>
  <c r="I51" i="1"/>
  <c r="H35" i="1"/>
  <c r="I35" i="1"/>
  <c r="U21" i="1"/>
  <c r="V21" i="1" s="1"/>
  <c r="I21" i="1"/>
  <c r="J21" i="1"/>
  <c r="O21" i="1" s="1"/>
  <c r="U17" i="1"/>
  <c r="V17" i="1" s="1"/>
  <c r="I17" i="1"/>
  <c r="J17" i="1"/>
  <c r="O17" i="1" s="1"/>
  <c r="U13" i="1"/>
  <c r="V13" i="1" s="1"/>
  <c r="I13" i="1"/>
  <c r="J13" i="1"/>
  <c r="P13" i="1" s="1"/>
  <c r="H60" i="1"/>
  <c r="O60" i="1"/>
  <c r="Q60" i="1"/>
  <c r="S60" i="1"/>
  <c r="H56" i="1"/>
  <c r="U19" i="1"/>
  <c r="V19" i="1" s="1"/>
  <c r="R60" i="1"/>
  <c r="J60" i="1"/>
  <c r="P60" i="1"/>
  <c r="Q56" i="1"/>
  <c r="U56" i="1"/>
  <c r="V56" i="1" s="1"/>
  <c r="Q58" i="1"/>
  <c r="I58" i="1"/>
  <c r="U58" i="1"/>
  <c r="V58" i="1" s="1"/>
  <c r="J58" i="1"/>
  <c r="R58" i="1" s="1"/>
  <c r="P58" i="1"/>
  <c r="H59" i="1"/>
  <c r="I59" i="1"/>
  <c r="I43" i="1"/>
  <c r="H43" i="1"/>
  <c r="I15" i="1"/>
  <c r="H15" i="1"/>
  <c r="U29" i="1"/>
  <c r="V29" i="1" s="1"/>
  <c r="I29" i="1"/>
  <c r="J29" i="1"/>
  <c r="S29" i="1" s="1"/>
  <c r="U45" i="1"/>
  <c r="V45" i="1" s="1"/>
  <c r="I45" i="1"/>
  <c r="Q45" i="1"/>
  <c r="R45" i="1"/>
  <c r="J45" i="1"/>
  <c r="S45" i="1" s="1"/>
  <c r="O47" i="1"/>
  <c r="P47" i="1"/>
  <c r="H47" i="1"/>
  <c r="S47" i="1"/>
  <c r="I47" i="1"/>
  <c r="H27" i="1"/>
  <c r="S27" i="1"/>
  <c r="I27" i="1"/>
  <c r="O27" i="1"/>
  <c r="P27" i="1"/>
  <c r="P39" i="1"/>
  <c r="H39" i="1"/>
  <c r="S39" i="1"/>
  <c r="I39" i="1"/>
  <c r="O39" i="1"/>
  <c r="S64" i="1"/>
  <c r="H64" i="1"/>
  <c r="J59" i="1"/>
  <c r="Q59" i="1" s="1"/>
  <c r="J43" i="1"/>
  <c r="Q43" i="1" s="1"/>
  <c r="J19" i="1"/>
  <c r="Q19" i="1" s="1"/>
  <c r="J15" i="1"/>
  <c r="Q15" i="1" s="1"/>
  <c r="U60" i="1"/>
  <c r="V60" i="1" s="1"/>
  <c r="O45" i="1"/>
  <c r="S56" i="1"/>
  <c r="U15" i="1"/>
  <c r="V15" i="1" s="1"/>
  <c r="R47" i="1"/>
  <c r="R27" i="1"/>
  <c r="R19" i="1"/>
  <c r="R56" i="1"/>
  <c r="S33" i="1"/>
  <c r="J56" i="1"/>
  <c r="S50" i="1" l="1"/>
  <c r="O35" i="1"/>
  <c r="P35" i="1"/>
  <c r="J31" i="1"/>
  <c r="P31" i="1" s="1"/>
  <c r="J46" i="1"/>
  <c r="P46" i="1" s="1"/>
  <c r="S42" i="1"/>
  <c r="O42" i="1"/>
  <c r="R38" i="1"/>
  <c r="Q50" i="1"/>
  <c r="O30" i="1"/>
  <c r="Q21" i="1"/>
  <c r="S41" i="1"/>
  <c r="U31" i="1"/>
  <c r="V31" i="1" s="1"/>
  <c r="R28" i="1"/>
  <c r="S46" i="1"/>
  <c r="O50" i="1"/>
  <c r="R50" i="1"/>
  <c r="P42" i="1"/>
  <c r="S38" i="1"/>
  <c r="O38" i="1"/>
  <c r="S35" i="1"/>
  <c r="U46" i="1"/>
  <c r="V46" i="1" s="1"/>
  <c r="H46" i="1"/>
  <c r="O46" i="1"/>
  <c r="S12" i="1"/>
  <c r="S20" i="1"/>
  <c r="Q20" i="1"/>
  <c r="Q46" i="1"/>
  <c r="S30" i="1"/>
  <c r="Q13" i="1"/>
  <c r="R14" i="1"/>
  <c r="O53" i="1"/>
  <c r="O16" i="1"/>
  <c r="Q35" i="1"/>
  <c r="S19" i="1"/>
  <c r="S21" i="1"/>
  <c r="R21" i="1"/>
  <c r="P14" i="1"/>
  <c r="P32" i="1"/>
  <c r="S32" i="1"/>
  <c r="P53" i="1"/>
  <c r="S37" i="1"/>
  <c r="Q37" i="1"/>
  <c r="R26" i="1"/>
  <c r="O49" i="1"/>
  <c r="R16" i="1"/>
  <c r="P48" i="1"/>
  <c r="S48" i="1"/>
  <c r="P43" i="1"/>
  <c r="Q57" i="1"/>
  <c r="Q33" i="1"/>
  <c r="Q14" i="1"/>
  <c r="P36" i="1"/>
  <c r="S53" i="1"/>
  <c r="P24" i="1"/>
  <c r="S24" i="1"/>
  <c r="Q28" i="1"/>
  <c r="P28" i="1"/>
  <c r="R37" i="1"/>
  <c r="R33" i="1"/>
  <c r="S14" i="1"/>
  <c r="P44" i="1"/>
  <c r="R24" i="1"/>
  <c r="Q16" i="1"/>
  <c r="Q36" i="1"/>
  <c r="P29" i="1"/>
  <c r="R13" i="1"/>
  <c r="R22" i="1"/>
  <c r="R36" i="1"/>
  <c r="O44" i="1"/>
  <c r="Q40" i="1"/>
  <c r="S40" i="1"/>
  <c r="Q55" i="1"/>
  <c r="O26" i="1"/>
  <c r="R49" i="1"/>
  <c r="P49" i="1"/>
  <c r="P55" i="1"/>
  <c r="R29" i="1"/>
  <c r="R40" i="1"/>
  <c r="P15" i="1"/>
  <c r="S22" i="1"/>
  <c r="Q44" i="1"/>
  <c r="S44" i="1"/>
  <c r="R41" i="1"/>
  <c r="O20" i="1"/>
  <c r="P40" i="1"/>
  <c r="R53" i="1"/>
  <c r="R55" i="1"/>
  <c r="O55" i="1"/>
  <c r="O24" i="1"/>
  <c r="S28" i="1"/>
  <c r="S26" i="1"/>
  <c r="P26" i="1"/>
  <c r="O59" i="1"/>
  <c r="P17" i="1"/>
  <c r="P25" i="1"/>
  <c r="Q30" i="1"/>
  <c r="S43" i="1"/>
  <c r="P59" i="1"/>
  <c r="Q31" i="1"/>
  <c r="O31" i="1"/>
  <c r="R43" i="1"/>
  <c r="S15" i="1"/>
  <c r="O43" i="1"/>
  <c r="S59" i="1"/>
  <c r="O58" i="1"/>
  <c r="R17" i="1"/>
  <c r="R25" i="1"/>
  <c r="P30" i="1"/>
  <c r="P19" i="1"/>
  <c r="O18" i="1"/>
  <c r="Q22" i="1"/>
  <c r="R32" i="1"/>
  <c r="Q32" i="1"/>
  <c r="P12" i="1"/>
  <c r="R20" i="1"/>
  <c r="S31" i="1"/>
  <c r="O37" i="1"/>
  <c r="R52" i="1"/>
  <c r="S34" i="1"/>
  <c r="Q48" i="1"/>
  <c r="O48" i="1"/>
  <c r="O13" i="1"/>
  <c r="S13" i="1"/>
  <c r="O57" i="1"/>
  <c r="S57" i="1"/>
  <c r="Q18" i="1"/>
  <c r="S52" i="1"/>
  <c r="Q34" i="1"/>
  <c r="S17" i="1"/>
  <c r="R59" i="1"/>
  <c r="S25" i="1"/>
  <c r="R18" i="1"/>
  <c r="Q12" i="1"/>
  <c r="P52" i="1"/>
  <c r="Q52" i="1"/>
  <c r="O34" i="1"/>
  <c r="R15" i="1"/>
  <c r="O29" i="1"/>
  <c r="P45" i="1"/>
  <c r="Q29" i="1"/>
  <c r="O15" i="1"/>
  <c r="S58" i="1"/>
  <c r="Q17" i="1"/>
  <c r="P21" i="1"/>
  <c r="P57" i="1"/>
  <c r="Q25" i="1"/>
  <c r="P33" i="1"/>
  <c r="O19" i="1"/>
  <c r="S18" i="1"/>
  <c r="O22" i="1"/>
  <c r="O12" i="1"/>
  <c r="R31" i="1"/>
  <c r="R46" i="1" l="1"/>
</calcChain>
</file>

<file path=xl/sharedStrings.xml><?xml version="1.0" encoding="utf-8"?>
<sst xmlns="http://schemas.openxmlformats.org/spreadsheetml/2006/main" count="6186" uniqueCount="261">
  <si>
    <t>Indice schede per la valutazione del rischio</t>
  </si>
  <si>
    <r>
      <rPr>
        <sz val="12"/>
        <color rgb="FF000000"/>
        <rFont val="Arial"/>
        <family val="2"/>
        <charset val="1"/>
      </rPr>
      <t xml:space="preserve">Ogni scheda si compone di tre parti, la prima di </t>
    </r>
    <r>
      <rPr>
        <b/>
        <u/>
        <sz val="12"/>
        <color rgb="FF000000"/>
        <rFont val="Arial"/>
        <family val="2"/>
        <charset val="1"/>
      </rPr>
      <t>valutazione delle probabilità</t>
    </r>
    <r>
      <rPr>
        <sz val="12"/>
        <color rgb="FF000000"/>
        <rFont val="Arial"/>
        <family val="2"/>
        <charset val="1"/>
      </rPr>
      <t xml:space="preserve">, la seconda con la </t>
    </r>
    <r>
      <rPr>
        <b/>
        <u/>
        <sz val="12"/>
        <color rgb="FF000000"/>
        <rFont val="Arial"/>
        <family val="2"/>
        <charset val="1"/>
      </rPr>
      <t>valutazione dell’impatto</t>
    </r>
    <r>
      <rPr>
        <sz val="12"/>
        <color rgb="FF000000"/>
        <rFont val="Arial"/>
        <family val="2"/>
        <charset val="1"/>
      </rPr>
      <t xml:space="preserve"> e la terza con la </t>
    </r>
    <r>
      <rPr>
        <b/>
        <u/>
        <sz val="12"/>
        <color rgb="FF000000"/>
        <rFont val="Arial"/>
        <family val="2"/>
        <charset val="1"/>
      </rPr>
      <t>valutazione complessiva del rischio</t>
    </r>
  </si>
  <si>
    <t>In relazione all'assegnazione dei punteggi sul rischio,​ gli stessi rappresentano valori adatti ad un comune che non ha avuto al momento alcun episodio corruttivo, si è​ quindi ​scelto di mantenere un punteggio standard.</t>
  </si>
  <si>
    <t>Valutare i punteggi proposti inserendo​, dove necessario, le eventuali variazioni: per accedere alla compilazione delle schede, cliccare sul singolo procedimento.</t>
  </si>
  <si>
    <t>Vai al prospetto finale</t>
  </si>
  <si>
    <t>Alla fine della lavorazione, è possibile stampare il prospetto finale, da allegare alla deliberazione comunale e al Piano Triennale per la Prevenzione della Corruzione e per la Trasparenza.</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</si>
  <si>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</si>
  <si>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</si>
  <si>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</si>
  <si>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</si>
  <si>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</si>
  <si>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</si>
  <si>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</si>
  <si>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</si>
  <si>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</si>
  <si>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</si>
  <si>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</si>
  <si>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</si>
  <si>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</si>
  <si>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</si>
  <si>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</si>
  <si>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</si>
  <si>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</si>
  <si>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Torna all'indice</t>
  </si>
  <si>
    <t>Avvertenza metodologica</t>
  </si>
  <si>
    <t>Le presenti schede sono state predisposte in funzione del documento principale a cui si riferiscono.</t>
  </si>
  <si>
    <r>
      <rPr>
        <sz val="10"/>
        <color rgb="FF000000"/>
        <rFont val="Arial"/>
        <family val="2"/>
        <charset val="1"/>
      </rPr>
      <t xml:space="preserve">In tale documento </t>
    </r>
    <r>
      <rPr>
        <b/>
        <u/>
        <sz val="10"/>
        <color rgb="FF000000"/>
        <rFont val="Arial"/>
        <family val="2"/>
        <charset val="1"/>
      </rPr>
      <t>sono indicate le premesse</t>
    </r>
    <r>
      <rPr>
        <sz val="10"/>
        <color rgb="FF000000"/>
        <rFont val="Arial"/>
        <family val="2"/>
        <charset val="1"/>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</si>
  <si>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</si>
  <si>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rPr>
        <sz val="10"/>
        <color rgb="FF000000"/>
        <rFont val="Arial"/>
        <family val="2"/>
        <charset val="1"/>
      </rPr>
      <t xml:space="preserve">Anche i </t>
    </r>
    <r>
      <rPr>
        <b/>
        <u/>
        <sz val="10"/>
        <color rgb="FF000000"/>
        <rFont val="Arial"/>
        <family val="2"/>
        <charset val="1"/>
      </rPr>
      <t>risultati finali della valutazione del rischio</t>
    </r>
    <r>
      <rPr>
        <sz val="10"/>
        <color rgb="FF000000"/>
        <rFont val="Arial"/>
        <family val="2"/>
        <charset val="1"/>
      </rPr>
      <t xml:space="preserve"> sono stati poi riportati nel documento principale e appositamente riassunti in tabelle di facile lettura.</t>
    </r>
  </si>
  <si>
    <t>INDICE DELLE SCHEDE</t>
  </si>
  <si>
    <r>
      <rPr>
        <i/>
        <sz val="10"/>
        <color rgb="FF000000"/>
        <rFont val="Arial"/>
        <family val="2"/>
        <charset val="1"/>
      </rPr>
      <t xml:space="preserve">Ogni scheda si compone di tre parti, la prima di </t>
    </r>
    <r>
      <rPr>
        <b/>
        <i/>
        <u/>
        <sz val="10"/>
        <color rgb="FF000000"/>
        <rFont val="Arial"/>
        <family val="2"/>
        <charset val="1"/>
      </rPr>
      <t>valutazione delle probabilità</t>
    </r>
    <r>
      <rPr>
        <i/>
        <sz val="10"/>
        <color rgb="FF000000"/>
        <rFont val="Arial"/>
        <family val="2"/>
        <charset val="1"/>
      </rPr>
      <t xml:space="preserve">, la seconda, nella pagina successiva, con la </t>
    </r>
    <r>
      <rPr>
        <b/>
        <i/>
        <u/>
        <sz val="10"/>
        <color rgb="FF000000"/>
        <rFont val="Arial"/>
        <family val="2"/>
        <charset val="1"/>
      </rPr>
      <t>valutazione dell’impatto</t>
    </r>
    <r>
      <rPr>
        <i/>
        <sz val="10"/>
        <color rgb="FF000000"/>
        <rFont val="Arial"/>
        <family val="2"/>
        <charset val="1"/>
      </rPr>
      <t xml:space="preserve"> e la terza con la </t>
    </r>
    <r>
      <rPr>
        <b/>
        <i/>
        <u/>
        <sz val="10"/>
        <color rgb="FF000000"/>
        <rFont val="Arial"/>
        <family val="2"/>
        <charset val="1"/>
      </rPr>
      <t>valutazione complessiva del rischio</t>
    </r>
  </si>
  <si>
    <t xml:space="preserve">Processi sottoposti a valutazione del rischio </t>
  </si>
  <si>
    <t>Probabilità (P)</t>
  </si>
  <si>
    <t>Impatto (I)</t>
  </si>
  <si>
    <t>Rischio (Pxl)</t>
  </si>
  <si>
    <t>(vuoto)</t>
  </si>
  <si>
    <t>Processo non sottoposto a mappatura e valutazione del rischio</t>
  </si>
  <si>
    <t>01 - Concorso per l'assunzione di personale</t>
  </si>
  <si>
    <t xml:space="preserve">02 - Concorso per la progressione in carriera del personale </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</si>
  <si>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</si>
  <si>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</si>
  <si>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</si>
  <si>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</si>
  <si>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</si>
  <si>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</si>
  <si>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</si>
  <si>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</si>
  <si>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</si>
  <si>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</si>
  <si>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</si>
  <si>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</si>
  <si>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</si>
  <si>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</si>
  <si>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</si>
  <si>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</si>
  <si>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</si>
  <si>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</si>
  <si>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</si>
  <si>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</si>
  <si>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</si>
  <si>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</si>
  <si>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</si>
  <si>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</si>
  <si>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</si>
  <si>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</si>
  <si>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</si>
  <si>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</si>
  <si>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</si>
  <si>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</si>
  <si>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</si>
  <si>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</si>
  <si>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</si>
  <si>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</si>
  <si>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</si>
  <si>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</si>
  <si>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</si>
  <si>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</si>
  <si>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</si>
  <si>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</si>
  <si>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</si>
  <si>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</si>
  <si>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45 - Vigilanza sulla circolazione e la sosta</t>
  </si>
  <si>
    <t>46 - Gestione del reticolato idrico minore</t>
  </si>
  <si>
    <t>47 - Affidamenti in house</t>
  </si>
  <si>
    <t>48 - Controlli sull'uso del territorio</t>
  </si>
  <si>
    <t>Misure specifiche da adottare nel triennio per ridurre ulteriormente il rischio</t>
  </si>
  <si>
    <t>Vai prospetto finale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</si>
  <si>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</si>
  <si>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</si>
  <si>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</si>
  <si>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</si>
  <si>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</si>
  <si>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</si>
  <si>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</si>
  <si>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</si>
  <si>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</si>
  <si>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</si>
  <si>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</si>
  <si>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</si>
  <si>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</si>
  <si>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</si>
  <si>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</si>
  <si>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</si>
  <si>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</si>
  <si>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</si>
  <si>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</si>
  <si>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</si>
  <si>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</si>
  <si>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</si>
  <si>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</si>
  <si>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</si>
  <si>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</si>
  <si>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</si>
  <si>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</si>
  <si>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</si>
  <si>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</si>
  <si>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</si>
  <si>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</si>
  <si>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</si>
  <si>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</si>
  <si>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</si>
  <si>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</si>
  <si>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</si>
  <si>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</si>
  <si>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</si>
  <si>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</si>
  <si>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</si>
  <si>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</si>
  <si>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Scheda</t>
  </si>
  <si>
    <t>Processo valutato?</t>
  </si>
  <si>
    <t>SI</t>
  </si>
  <si>
    <t>Concorso per l'assunzione di personale</t>
  </si>
  <si>
    <t>NO</t>
  </si>
  <si>
    <t>1. Valutazione della probabilità</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</si>
  <si>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</si>
  <si>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</si>
  <si>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</si>
  <si>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</si>
  <si>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</si>
  <si>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</si>
  <si>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</si>
  <si>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</si>
  <si>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</si>
  <si>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</si>
  <si>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</si>
  <si>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</si>
  <si>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</si>
  <si>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Si, il risultato del processo è rivolto direttamente ad utenti esterni = 5</t>
  </si>
  <si>
    <t>È altamente discrezionale = 5</t>
  </si>
  <si>
    <t>Criterio 3: complessità del processo</t>
  </si>
  <si>
    <t>Si tratta di un processo complesso che comporta il coinvolgimento di più amministrazioni (esclusi i controlli) in fasi successive per il conseguimento del risultato?</t>
  </si>
  <si>
    <t>No, il processo coinvolge una sola PA = 1</t>
  </si>
  <si>
    <t>No, ha come destinatario finale un ufficio interno = 2</t>
  </si>
  <si>
    <t>Criterio 4: valore economico</t>
  </si>
  <si>
    <t>Qual è l'impatto economico del processo?</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</si>
  <si>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</si>
  <si>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</si>
  <si>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t>
  </si>
  <si>
    <t>No = 1</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</si>
  <si>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</si>
  <si>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</si>
  <si>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</si>
  <si>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</si>
  <si>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Si, costituisce un efficace strumento di neutralizzazione = 1</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</si>
  <si>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</si>
  <si>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</si>
  <si>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</si>
  <si>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</si>
  <si>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</si>
  <si>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</si>
  <si>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</si>
  <si>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</si>
  <si>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</si>
  <si>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</si>
  <si>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</si>
  <si>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</si>
  <si>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</si>
  <si>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</si>
  <si>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</si>
  <si>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Non ne abbiamo memoria = 1</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</si>
  <si>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</si>
  <si>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</si>
  <si>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</si>
  <si>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</si>
  <si>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dirigente di ufficio non generale, ovvero posizione apicale o posizione organizzativa = 3</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</si>
  <si>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</si>
  <si>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</si>
  <si>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</si>
  <si>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</si>
  <si>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</si>
  <si>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</si>
  <si>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</si>
  <si>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</si>
  <si>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</si>
  <si>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</si>
  <si>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</si>
  <si>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</si>
  <si>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</si>
  <si>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</si>
  <si>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</si>
  <si>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</si>
  <si>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d'ufficio generale = 4</t>
  </si>
  <si>
    <t>A livello di capo dipartimento/segretario generale = 5</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</si>
  <si>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</si>
  <si>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</si>
  <si>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</si>
  <si>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</si>
  <si>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t>
  </si>
  <si>
    <t>Permesso di costruire in aree assoggettate ad autorizzazione paesaggistica</t>
  </si>
  <si>
    <t xml:space="preserve">Concessione di sovvenzioni, contributi, sussidi, ausili finanziari, nonché attribuzione di vantaggi economici di qualunque genere </t>
  </si>
  <si>
    <t>Provvedimenti di pianificazione urbanistica generale</t>
  </si>
  <si>
    <t>Provvedimenti di pianificazione urbanistica attuativa</t>
  </si>
  <si>
    <t xml:space="preserve">Levata dei protesti </t>
  </si>
  <si>
    <t>Gestione delle sanzioni per violazione del CDS</t>
  </si>
  <si>
    <t>Gestione ordinaria delle entrate di bilancio</t>
  </si>
  <si>
    <t>Gestione ordinaria delle spese di bilancio</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</si>
  <si>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</si>
  <si>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</si>
  <si>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</si>
  <si>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</si>
  <si>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</si>
  <si>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Autorizzazioni ex artt. 68 e 69 del TULPS (spettacoli anche viaggianti, pubblici intrattenimenti, feste da ballo, esposizioni, gare)</t>
  </si>
  <si>
    <t>Permesso di costruire convenzionato</t>
  </si>
  <si>
    <t>Pratiche anagrafiche</t>
  </si>
  <si>
    <t>Documenti di identità</t>
  </si>
  <si>
    <r>
      <rPr>
        <i/>
        <u/>
        <sz val="11"/>
        <color rgb="FF000000"/>
        <rFont val="Calibri"/>
        <family val="2"/>
        <charset val="1"/>
      </rPr>
      <t>Se il comune è tra quelli che rilasciano la CIE:</t>
    </r>
    <r>
      <rPr>
        <sz val="11"/>
        <color rgb="FF000000"/>
        <rFont val="Calibri"/>
        <family val="2"/>
        <charset val="1"/>
      </rPr>
      <t xml:space="preserve"> "La procedura centralizzata della carta d'identità elettronica, con l'associazione delle impronte digitali, elimina pressoché totalmente ogni ipotesi corruttiva" </t>
    </r>
    <r>
      <rPr>
        <i/>
        <u/>
        <sz val="11"/>
        <color rgb="FF000000"/>
        <rFont val="Calibri"/>
        <family val="2"/>
        <charset val="1"/>
      </rPr>
      <t xml:space="preserve"> Se il comune non rilascia la CIE:</t>
    </r>
    <r>
      <rPr>
        <sz val="11"/>
        <color rgb="FF000000"/>
        <rFont val="Calibri"/>
        <family val="2"/>
        <charset val="1"/>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</si>
  <si>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Servizi per minori e famiglie</t>
  </si>
  <si>
    <r>
      <rPr>
        <sz val="11"/>
        <color rgb="FF000000"/>
        <rFont val="Calibri"/>
        <family val="2"/>
        <charset val="1"/>
      </rP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rgb="FF000000"/>
        <rFont val="Calibri"/>
        <family val="2"/>
        <charset val="1"/>
      </rPr>
      <t>(o consorziali per gli enti che hanno questa dimensione sovracomunale)</t>
    </r>
  </si>
  <si>
    <t>Servizi assistenziali e socio-sanitari per anziani</t>
  </si>
  <si>
    <r>
      <rPr>
        <sz val="11"/>
        <color rgb="FF000000"/>
        <rFont val="Calibri"/>
        <family val="2"/>
        <charset val="1"/>
      </rP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rgb="FF000000"/>
        <rFont val="Calibri"/>
        <family val="2"/>
        <charset val="1"/>
      </rPr>
      <t xml:space="preserve"> (o consorziali per gli enti che hanno questa dimensione sovracomunale)</t>
    </r>
  </si>
  <si>
    <t>Servizi per disabili</t>
  </si>
  <si>
    <t>Servizi per adulti in difficoltà</t>
  </si>
  <si>
    <t>Servizi di integrazione dei cittadini stranieri</t>
  </si>
  <si>
    <t>Raccolta e smaltimento rifiuti</t>
  </si>
  <si>
    <r>
      <rPr>
        <sz val="11"/>
        <color rgb="FF000000"/>
        <rFont val="Calibri"/>
        <family val="2"/>
        <charset val="1"/>
      </rP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rgb="FF000000"/>
        <rFont val="Calibri"/>
        <family val="2"/>
        <charset val="1"/>
      </rPr>
      <t>[ qui ogni ente è bene che personalizzi la scheda con riferimento al soggetto gestore e alla modalità di assegnazione del servizio]</t>
    </r>
  </si>
  <si>
    <t>Gestione del protocollo</t>
  </si>
  <si>
    <t>Gestione dell'archivio</t>
  </si>
  <si>
    <t>Gestione delle sepolture e dei loculi</t>
  </si>
  <si>
    <r>
      <rPr>
        <sz val="11"/>
        <color rgb="FF000000"/>
        <rFont val="Calibri"/>
        <family val="2"/>
        <charset val="1"/>
      </rP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rgb="FF000000"/>
        <rFont val="Calibri"/>
        <family val="2"/>
        <charset val="1"/>
      </rPr>
      <t>[solo per gli enti che gestiscono i cimiteri in modo diverso dalla gestione diretta ]</t>
    </r>
    <r>
      <rPr>
        <sz val="11"/>
        <color rgb="FF000000"/>
        <rFont val="Calibri"/>
        <family val="2"/>
        <charset val="1"/>
      </rPr>
      <t xml:space="preserve"> ...dettagliare</t>
    </r>
  </si>
  <si>
    <t>Gestione delle tombe di famiglia</t>
  </si>
  <si>
    <t>Organizzazione eventi</t>
  </si>
  <si>
    <t>Rilascio di patrocini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</si>
  <si>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</si>
  <si>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</si>
  <si>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</si>
  <si>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</si>
  <si>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dei procedimenti di segnalazione e reclamo</t>
  </si>
  <si>
    <r>
      <rPr>
        <sz val="11"/>
        <color rgb="FF000000"/>
        <rFont val="Calibri"/>
        <family val="2"/>
        <charset val="1"/>
      </rP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rgb="FF000000"/>
        <rFont val="Calibri"/>
        <family val="2"/>
        <charset val="1"/>
      </rPr>
      <t>[Se invece il comune non si è dotato di tale strumento potrà prevederne l'acquisto, anche a tal fine ...]</t>
    </r>
  </si>
  <si>
    <t>Gestione della leva</t>
  </si>
  <si>
    <t>Gestione dell'elettorato</t>
  </si>
  <si>
    <t>Gestione degli alloggi pubblici</t>
  </si>
  <si>
    <t>Gestione del diritto allo studio</t>
  </si>
  <si>
    <t>Vigilanza sulla circolazione e la sosta</t>
  </si>
  <si>
    <t>Gestione del reticolato idrico minore</t>
  </si>
  <si>
    <t>Affidamenti in house</t>
  </si>
  <si>
    <t>Controlli sull'uso del territorio</t>
  </si>
  <si>
    <t>Nuova scheda</t>
  </si>
  <si>
    <t>Piano Triennale per la Prevenzione della Corruzione e per la trasparenza 2019-2021</t>
  </si>
  <si>
    <t>Comune di Borghetto di Borbera</t>
  </si>
  <si>
    <t>Provincia di Alessandria</t>
  </si>
  <si>
    <t>A chi riscontra omissioni, imprecisioni o errori è richiesto di segnalarlo all’indirizzo PEC istituzionale che è: protocollo@cert.comune.borghettodiborbera.al.it , indirizzando apposita nota al Segretario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</si>
</sst>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rgb="FF000000"/>
      <name val="Calibri"/>
      <family val="2"/>
      <charset val="1"/>
    </font>
    <font>
      <sz val="24"/>
      <color rgb="FF000000"/>
      <name val="Arial"/>
      <family val="2"/>
      <charset val="1"/>
    </font>
    <font>
      <sz val="12"/>
      <color rgb="FF000000"/>
      <name val="Arial"/>
      <family val="2"/>
      <charset val="1"/>
    </font>
    <font>
      <b/>
      <u/>
      <sz val="12"/>
      <color rgb="FF000000"/>
      <name val="Arial"/>
      <family val="2"/>
      <charset val="1"/>
    </font>
    <font>
      <b/>
      <u/>
      <sz val="14"/>
      <color rgb="FF0000FF"/>
      <name val="Calibri"/>
      <family val="2"/>
      <charset val="1"/>
    </font>
    <font>
      <u/>
      <sz val="11"/>
      <color rgb="FF0563C1"/>
      <name val="Calibri"/>
      <family val="2"/>
      <charset val="1"/>
    </font>
    <font>
      <b/>
      <sz val="12"/>
      <color rgb="FF000000"/>
      <name val="Arial"/>
      <family val="2"/>
      <charset val="1"/>
    </font>
    <font>
      <sz val="12"/>
      <color rgb="FF000000"/>
      <name val="Calibri"/>
      <family val="2"/>
      <charset val="1"/>
    </font>
    <font>
      <b/>
      <sz val="12"/>
      <color rgb="FF000000"/>
      <name val="Calibri"/>
      <family val="2"/>
      <charset val="1"/>
    </font>
    <font>
      <u/>
      <sz val="12"/>
      <color rgb="FF0563C1"/>
      <name val="Arial"/>
      <family val="2"/>
      <charset val="1"/>
    </font>
    <font>
      <sz val="12"/>
      <color rgb="FF0563C1"/>
      <name val="Arial"/>
      <family val="2"/>
      <charset val="1"/>
    </font>
    <font>
      <i/>
      <sz val="18"/>
      <color rgb="FF000000"/>
      <name val="Arial"/>
      <family val="2"/>
      <charset val="1"/>
    </font>
    <font>
      <i/>
      <sz val="14"/>
      <color rgb="FF000000"/>
      <name val="Arial"/>
      <family val="2"/>
      <charset val="1"/>
    </font>
    <font>
      <b/>
      <u/>
      <sz val="14"/>
      <name val="Calibri"/>
      <family val="2"/>
      <charset val="1"/>
    </font>
    <font>
      <b/>
      <sz val="22"/>
      <color rgb="FF000000"/>
      <name val="Arial"/>
      <family val="2"/>
      <charset val="1"/>
    </font>
    <font>
      <b/>
      <u/>
      <sz val="16"/>
      <color rgb="FF000000"/>
      <name val="Arial"/>
      <family val="2"/>
      <charset val="1"/>
    </font>
    <font>
      <b/>
      <sz val="1"/>
      <color rgb="FF000000"/>
      <name val="Arial"/>
      <family val="2"/>
      <charset val="1"/>
    </font>
    <font>
      <sz val="1"/>
      <color rgb="FF000000"/>
      <name val="Arial"/>
      <family val="2"/>
      <charset val="1"/>
    </font>
    <font>
      <b/>
      <u/>
      <sz val="10"/>
      <color rgb="FF000000"/>
      <name val="Arial"/>
      <family val="2"/>
      <charset val="1"/>
    </font>
    <font>
      <sz val="10"/>
      <color rgb="FF000000"/>
      <name val="Arial"/>
      <family val="2"/>
      <charset val="1"/>
    </font>
    <font>
      <i/>
      <sz val="10"/>
      <color rgb="FFFF0000"/>
      <name val="Arial"/>
      <family val="2"/>
      <charset val="1"/>
    </font>
    <font>
      <i/>
      <sz val="10"/>
      <color rgb="FF000000"/>
      <name val="Arial"/>
      <family val="2"/>
      <charset val="1"/>
    </font>
    <font>
      <b/>
      <sz val="11"/>
      <color rgb="FF000000"/>
      <name val="Arial"/>
      <family val="2"/>
      <charset val="1"/>
    </font>
    <font>
      <b/>
      <i/>
      <u/>
      <sz val="10"/>
      <color rgb="FF000000"/>
      <name val="Arial"/>
      <family val="2"/>
      <charset val="1"/>
    </font>
    <font>
      <b/>
      <sz val="14"/>
      <color rgb="FF000000"/>
      <name val="Calibri"/>
      <family val="2"/>
      <charset val="1"/>
    </font>
    <font>
      <b/>
      <sz val="11"/>
      <color rgb="FF000000"/>
      <name val="Calibri"/>
      <family val="2"/>
      <charset val="1"/>
    </font>
    <font>
      <sz val="8"/>
      <color rgb="FF000000"/>
      <name val="Arial"/>
      <family val="2"/>
      <charset val="1"/>
    </font>
    <font>
      <sz val="14"/>
      <color rgb="FF000000"/>
      <name val="Arial"/>
      <family val="2"/>
      <charset val="1"/>
    </font>
    <font>
      <b/>
      <sz val="10"/>
      <color rgb="FF000000"/>
      <name val="Arial"/>
      <family val="2"/>
      <charset val="1"/>
    </font>
    <font>
      <sz val="9"/>
      <color rgb="FF000000"/>
      <name val="Arial"/>
      <family val="2"/>
      <charset val="1"/>
    </font>
    <font>
      <i/>
      <u/>
      <sz val="11"/>
      <color rgb="FF000000"/>
      <name val="Calibri"/>
      <family val="2"/>
      <charset val="1"/>
    </font>
    <font>
      <sz val="11"/>
      <color rgb="FF000000"/>
      <name val="Calibri"/>
      <family val="2"/>
      <charset val="1"/>
    </font>
  </fonts>
  <fills count="9">
    <fill>
      <patternFill patternType="none"/>
    </fill>
    <fill>
      <patternFill patternType="gray125"/>
    </fill>
    <fill>
      <patternFill patternType="solid">
        <fgColor rgb="FFE7E6E6"/>
        <bgColor rgb="FFE2F0D9"/>
      </patternFill>
    </fill>
    <fill>
      <patternFill patternType="solid">
        <fgColor rgb="FFFFF2CC"/>
        <bgColor rgb="FFFBE5D6"/>
      </patternFill>
    </fill>
    <fill>
      <patternFill patternType="solid">
        <fgColor rgb="FFF2F2F2"/>
        <bgColor rgb="FFE7E6E6"/>
      </patternFill>
    </fill>
    <fill>
      <patternFill patternType="solid">
        <fgColor rgb="FF8DB3E2"/>
        <bgColor rgb="FF9999FF"/>
      </patternFill>
    </fill>
    <fill>
      <patternFill patternType="solid">
        <fgColor rgb="FFD6DCE5"/>
        <bgColor rgb="FFE7E6E6"/>
      </patternFill>
    </fill>
    <fill>
      <patternFill patternType="solid">
        <fgColor rgb="FFE2F0D9"/>
        <bgColor rgb="FFE7E6E6"/>
      </patternFill>
    </fill>
    <fill>
      <patternFill patternType="solid">
        <fgColor rgb="FFDAEEF3"/>
        <bgColor rgb="FFE2F0D9"/>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s>
  <cellStyleXfs count="3">
    <xf numFmtId="0" fontId="0" fillId="0" borderId="0"/>
    <xf numFmtId="0" fontId="5" fillId="0" borderId="0" applyBorder="0" applyProtection="0"/>
    <xf numFmtId="0" fontId="31" fillId="0" borderId="0" applyBorder="0" applyProtection="0">
      <alignment horizontal="left"/>
    </xf>
  </cellStyleXfs>
  <cellXfs count="106">
    <xf numFmtId="0" fontId="0" fillId="0" borderId="0" xfId="0"/>
    <xf numFmtId="2" fontId="0" fillId="0" borderId="0" xfId="0" applyNumberFormat="1"/>
    <xf numFmtId="0" fontId="0" fillId="0" borderId="0" xfId="0"/>
    <xf numFmtId="0" fontId="4" fillId="3" borderId="1" xfId="1" applyFont="1" applyFill="1" applyBorder="1" applyAlignment="1" applyProtection="1">
      <alignment horizontal="center"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7" fillId="0" borderId="0" xfId="0" applyFont="1"/>
    <xf numFmtId="2" fontId="7" fillId="0" borderId="0" xfId="0" applyNumberFormat="1" applyFont="1"/>
    <xf numFmtId="0" fontId="7" fillId="0" borderId="0" xfId="0" applyFont="1"/>
    <xf numFmtId="49" fontId="6" fillId="0" borderId="1" xfId="0" applyNumberFormat="1" applyFont="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0" xfId="0" applyFont="1"/>
    <xf numFmtId="1" fontId="6" fillId="0" borderId="6" xfId="0" applyNumberFormat="1" applyFont="1" applyBorder="1" applyAlignment="1">
      <alignment horizontal="center" vertical="center" wrapText="1"/>
    </xf>
    <xf numFmtId="0" fontId="9" fillId="2" borderId="8" xfId="1" applyFont="1" applyFill="1" applyBorder="1" applyAlignment="1" applyProtection="1">
      <alignment horizontal="left" vertical="center" wrapText="1"/>
    </xf>
    <xf numFmtId="0" fontId="2" fillId="5" borderId="8" xfId="0" applyFont="1" applyFill="1" applyBorder="1" applyAlignment="1">
      <alignment horizontal="center" vertical="center" wrapText="1"/>
    </xf>
    <xf numFmtId="0" fontId="2" fillId="5" borderId="1" xfId="0" applyFont="1" applyFill="1" applyBorder="1" applyAlignment="1">
      <alignment horizontal="center" vertical="center" wrapText="1"/>
    </xf>
    <xf numFmtId="2" fontId="7" fillId="0" borderId="0" xfId="0" applyNumberFormat="1" applyFont="1" applyAlignment="1">
      <alignment horizontal="center"/>
    </xf>
    <xf numFmtId="0" fontId="9" fillId="2" borderId="2" xfId="1" applyFont="1" applyFill="1" applyBorder="1" applyAlignment="1" applyProtection="1">
      <alignment horizontal="left" vertical="center" wrapText="1"/>
    </xf>
    <xf numFmtId="0" fontId="9" fillId="2" borderId="7" xfId="1" applyFont="1" applyFill="1" applyBorder="1" applyAlignment="1" applyProtection="1">
      <alignment horizontal="left" vertical="center" wrapText="1"/>
    </xf>
    <xf numFmtId="0" fontId="10" fillId="2" borderId="8" xfId="1" applyFont="1" applyFill="1" applyBorder="1" applyAlignment="1" applyProtection="1">
      <alignment horizontal="left" vertical="center" wrapText="1"/>
    </xf>
    <xf numFmtId="0" fontId="0" fillId="0" borderId="0" xfId="0" applyBorder="1"/>
    <xf numFmtId="2" fontId="0" fillId="0" borderId="0" xfId="0" applyNumberFormat="1" applyAlignment="1">
      <alignment horizontal="center"/>
    </xf>
    <xf numFmtId="0" fontId="0" fillId="0" borderId="0" xfId="0" applyAlignment="1">
      <alignment horizont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13" fillId="3" borderId="0" xfId="1" applyFont="1" applyFill="1" applyBorder="1" applyAlignment="1" applyProtection="1">
      <alignment horizontal="center" vertical="center" wrapText="1"/>
    </xf>
    <xf numFmtId="0" fontId="15" fillId="0" borderId="0" xfId="0" applyFont="1" applyBorder="1" applyAlignment="1">
      <alignment horizontal="justify" vertical="center"/>
    </xf>
    <xf numFmtId="0" fontId="0" fillId="0" borderId="0" xfId="0" applyAlignment="1">
      <alignment wrapText="1"/>
    </xf>
    <xf numFmtId="2" fontId="0" fillId="0" borderId="0" xfId="0" applyNumberFormat="1" applyAlignment="1">
      <alignment horizontal="center" wrapText="1"/>
    </xf>
    <xf numFmtId="0" fontId="0" fillId="0" borderId="0" xfId="0" applyAlignment="1">
      <alignment horizontal="center" wrapText="1"/>
    </xf>
    <xf numFmtId="0" fontId="16" fillId="0" borderId="0" xfId="0" applyFont="1" applyBorder="1" applyAlignment="1">
      <alignment horizontal="justify" vertical="center"/>
    </xf>
    <xf numFmtId="0" fontId="17" fillId="0" borderId="0" xfId="0" applyFont="1" applyBorder="1" applyAlignment="1">
      <alignment horizontal="justify" vertical="center"/>
    </xf>
    <xf numFmtId="0" fontId="24" fillId="6" borderId="0" xfId="0" applyFont="1" applyFill="1"/>
    <xf numFmtId="2" fontId="25" fillId="6" borderId="0" xfId="0" applyNumberFormat="1" applyFont="1" applyFill="1" applyAlignment="1">
      <alignment horizontal="center"/>
    </xf>
    <xf numFmtId="0" fontId="0" fillId="0" borderId="12" xfId="2" applyFont="1" applyBorder="1" applyAlignment="1"/>
    <xf numFmtId="0" fontId="0" fillId="0" borderId="13" xfId="2" applyFont="1" applyBorder="1" applyAlignment="1"/>
    <xf numFmtId="0" fontId="0" fillId="0" borderId="14" xfId="2" applyFont="1" applyBorder="1" applyAlignment="1"/>
    <xf numFmtId="0" fontId="0" fillId="0" borderId="15" xfId="2" applyFont="1" applyBorder="1">
      <alignment horizontal="left"/>
    </xf>
    <xf numFmtId="2" fontId="0" fillId="0" borderId="16" xfId="2" applyNumberFormat="1" applyFont="1" applyBorder="1">
      <alignment horizontal="left"/>
    </xf>
    <xf numFmtId="0" fontId="31" fillId="0" borderId="17" xfId="2" applyFont="1" applyBorder="1" applyAlignment="1"/>
    <xf numFmtId="0" fontId="0" fillId="0" borderId="18" xfId="2" applyFont="1" applyBorder="1">
      <alignment horizontal="left"/>
    </xf>
    <xf numFmtId="2" fontId="31" fillId="0" borderId="19" xfId="2" applyNumberFormat="1" applyBorder="1">
      <alignment horizontal="left"/>
    </xf>
    <xf numFmtId="0" fontId="31" fillId="0" borderId="20" xfId="2" applyFont="1" applyBorder="1" applyAlignment="1"/>
    <xf numFmtId="0" fontId="0" fillId="0" borderId="0" xfId="0" applyAlignment="1">
      <alignment horizontal="left" vertical="center" wrapText="1"/>
    </xf>
    <xf numFmtId="2" fontId="0" fillId="0" borderId="0" xfId="0" applyNumberFormat="1" applyAlignment="1">
      <alignment horizontal="left" vertical="center" wrapText="1"/>
    </xf>
    <xf numFmtId="0" fontId="24" fillId="6" borderId="0" xfId="0" applyFont="1" applyFill="1" applyAlignment="1" applyProtection="1">
      <alignment horizontal="left" vertical="center"/>
      <protection locked="0"/>
    </xf>
    <xf numFmtId="0" fontId="6" fillId="0" borderId="21" xfId="0" applyFont="1" applyBorder="1" applyAlignment="1">
      <alignment horizontal="right" vertical="center" wrapText="1"/>
    </xf>
    <xf numFmtId="0" fontId="6" fillId="0" borderId="7" xfId="0" applyFont="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28" fillId="0" borderId="21" xfId="0" applyFont="1" applyBorder="1" applyAlignment="1">
      <alignment horizontal="center" vertical="center" wrapText="1"/>
    </xf>
    <xf numFmtId="0" fontId="28" fillId="8" borderId="7" xfId="0" applyFont="1" applyFill="1" applyBorder="1" applyAlignment="1">
      <alignment horizontal="center" vertical="center" wrapText="1"/>
    </xf>
    <xf numFmtId="0" fontId="0" fillId="0" borderId="2" xfId="0" applyFont="1" applyBorder="1"/>
    <xf numFmtId="0" fontId="26" fillId="0" borderId="1" xfId="0" applyFont="1" applyBorder="1" applyAlignment="1">
      <alignment horizontal="left" vertical="center" wrapText="1"/>
    </xf>
    <xf numFmtId="0" fontId="19" fillId="0" borderId="22" xfId="0" applyFont="1" applyBorder="1" applyAlignment="1">
      <alignment horizontal="left" vertical="center" wrapText="1"/>
    </xf>
    <xf numFmtId="0" fontId="29" fillId="7" borderId="17" xfId="0" applyFont="1" applyFill="1" applyBorder="1" applyAlignment="1" applyProtection="1">
      <alignment horizontal="center" vertical="center" wrapText="1"/>
      <protection locked="0"/>
    </xf>
    <xf numFmtId="0" fontId="26" fillId="0" borderId="6" xfId="0" applyFont="1" applyBorder="1" applyAlignment="1">
      <alignment horizontal="justify" vertical="center" wrapText="1"/>
    </xf>
    <xf numFmtId="0" fontId="28" fillId="0" borderId="18" xfId="0" applyFont="1" applyBorder="1" applyAlignment="1">
      <alignment horizontal="right" vertical="center" wrapText="1"/>
    </xf>
    <xf numFmtId="0" fontId="28" fillId="8" borderId="20" xfId="0" applyFont="1" applyFill="1" applyBorder="1" applyAlignment="1">
      <alignment horizontal="center" vertical="center" wrapText="1"/>
    </xf>
    <xf numFmtId="0" fontId="26" fillId="0" borderId="6" xfId="0" applyFont="1" applyBorder="1" applyAlignment="1">
      <alignment horizontal="left" vertical="center" wrapText="1"/>
    </xf>
    <xf numFmtId="0" fontId="19" fillId="0" borderId="23" xfId="0" applyFont="1" applyBorder="1" applyAlignment="1">
      <alignment horizontal="left" vertical="center" wrapText="1"/>
    </xf>
    <xf numFmtId="0" fontId="29" fillId="7" borderId="24" xfId="0" applyFont="1" applyFill="1" applyBorder="1" applyAlignment="1" applyProtection="1">
      <alignment horizontal="center" vertical="center" wrapText="1"/>
      <protection locked="0"/>
    </xf>
    <xf numFmtId="0" fontId="28" fillId="0" borderId="23" xfId="0" applyFont="1" applyBorder="1" applyAlignment="1">
      <alignment horizontal="right" vertical="center" wrapText="1"/>
    </xf>
    <xf numFmtId="0" fontId="26" fillId="0" borderId="0" xfId="0" applyFont="1" applyBorder="1" applyAlignment="1">
      <alignment horizontal="left" vertical="center" wrapText="1"/>
    </xf>
    <xf numFmtId="0" fontId="19" fillId="0" borderId="23" xfId="0" applyFont="1" applyBorder="1" applyAlignment="1">
      <alignment horizontal="justify" vertical="center" wrapText="1"/>
    </xf>
    <xf numFmtId="0" fontId="19" fillId="0" borderId="25" xfId="0" applyFont="1" applyBorder="1" applyAlignment="1">
      <alignment horizontal="left" vertical="center" wrapText="1"/>
    </xf>
    <xf numFmtId="0" fontId="28" fillId="0" borderId="26" xfId="0" applyFont="1" applyBorder="1" applyAlignment="1">
      <alignment horizontal="right" vertical="center" wrapText="1"/>
    </xf>
    <xf numFmtId="0" fontId="28" fillId="8" borderId="27"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25" xfId="0" applyFont="1" applyBorder="1" applyAlignment="1">
      <alignment horizontal="justify" vertical="center" wrapText="1"/>
    </xf>
    <xf numFmtId="0" fontId="22" fillId="0" borderId="21" xfId="0" applyFont="1" applyBorder="1" applyAlignment="1">
      <alignment horizontal="right" vertical="center" wrapText="1"/>
    </xf>
    <xf numFmtId="2" fontId="6" fillId="8" borderId="28" xfId="0" applyNumberFormat="1" applyFont="1" applyFill="1" applyBorder="1" applyAlignment="1">
      <alignment horizontal="center" vertical="center" wrapText="1"/>
    </xf>
    <xf numFmtId="0" fontId="19" fillId="0" borderId="6" xfId="0" applyFont="1" applyBorder="1" applyAlignment="1">
      <alignment horizontal="justify" vertical="center" wrapText="1"/>
    </xf>
    <xf numFmtId="0" fontId="6" fillId="0" borderId="26" xfId="0" applyFont="1" applyBorder="1" applyAlignment="1">
      <alignment horizontal="right" vertical="center" wrapText="1"/>
    </xf>
    <xf numFmtId="0" fontId="19" fillId="0" borderId="0" xfId="0" applyFont="1" applyAlignment="1">
      <alignment vertical="center" wrapText="1"/>
    </xf>
    <xf numFmtId="0" fontId="2" fillId="0" borderId="26" xfId="0" applyFont="1" applyBorder="1" applyAlignment="1">
      <alignment horizontal="right" vertical="center" wrapText="1"/>
    </xf>
    <xf numFmtId="0" fontId="2" fillId="0" borderId="0" xfId="0" applyFont="1" applyBorder="1" applyAlignment="1">
      <alignment horizontal="right" vertical="center" wrapText="1"/>
    </xf>
    <xf numFmtId="2" fontId="6" fillId="0" borderId="0" xfId="0" applyNumberFormat="1" applyFont="1" applyBorder="1" applyAlignment="1">
      <alignment horizontal="center" vertical="center" wrapText="1"/>
    </xf>
    <xf numFmtId="0" fontId="0" fillId="0" borderId="0" xfId="0" applyProtection="1">
      <protection locked="0"/>
    </xf>
    <xf numFmtId="0" fontId="24" fillId="6" borderId="0" xfId="0" applyFont="1" applyFill="1" applyAlignment="1" applyProtection="1">
      <alignment horizontal="left" vertical="center" wrapText="1"/>
      <protection locked="0"/>
    </xf>
    <xf numFmtId="0" fontId="0" fillId="0" borderId="13" xfId="2" applyFont="1" applyBorder="1" applyAlignment="1">
      <alignment wrapText="1"/>
    </xf>
    <xf numFmtId="0" fontId="0" fillId="0" borderId="16" xfId="2" applyFont="1" applyBorder="1" applyAlignment="1">
      <alignment horizontal="left" wrapText="1"/>
    </xf>
    <xf numFmtId="0" fontId="0" fillId="0" borderId="19" xfId="2"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6"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wrapText="1"/>
    </xf>
    <xf numFmtId="0" fontId="18" fillId="2" borderId="9" xfId="0" applyFont="1" applyFill="1" applyBorder="1" applyAlignment="1">
      <alignment horizontal="center" vertical="center"/>
    </xf>
    <xf numFmtId="0" fontId="19" fillId="2" borderId="10" xfId="0" applyFont="1" applyFill="1" applyBorder="1" applyAlignment="1">
      <alignment horizontal="left" vertical="center" wrapText="1"/>
    </xf>
    <xf numFmtId="0" fontId="21" fillId="0" borderId="0" xfId="0" applyFont="1" applyBorder="1" applyAlignment="1">
      <alignment horizontal="left" vertical="center" wrapText="1"/>
    </xf>
    <xf numFmtId="0" fontId="20" fillId="2" borderId="11" xfId="0" applyFont="1" applyFill="1" applyBorder="1" applyAlignment="1">
      <alignment horizontal="center" vertical="center" wrapText="1"/>
    </xf>
    <xf numFmtId="0" fontId="22" fillId="0" borderId="0" xfId="0" applyFont="1" applyBorder="1" applyAlignment="1">
      <alignment horizontal="center" vertical="center"/>
    </xf>
    <xf numFmtId="0" fontId="0" fillId="0" borderId="1" xfId="0" applyFont="1" applyBorder="1" applyAlignment="1">
      <alignment horizontal="center" vertical="center"/>
    </xf>
    <xf numFmtId="0" fontId="27" fillId="7"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wrapText="1"/>
    </xf>
    <xf numFmtId="0" fontId="4" fillId="3" borderId="1" xfId="1" applyFont="1" applyFill="1" applyBorder="1" applyAlignment="1" applyProtection="1">
      <alignment horizontal="center" vertical="center" wrapText="1"/>
    </xf>
    <xf numFmtId="0" fontId="22" fillId="0" borderId="2" xfId="0" applyFont="1" applyBorder="1" applyAlignment="1">
      <alignment horizontal="left" vertical="center" wrapText="1"/>
    </xf>
    <xf numFmtId="0" fontId="26" fillId="0" borderId="1" xfId="0" applyFont="1" applyBorder="1" applyAlignment="1">
      <alignment horizontal="left" vertical="center" wrapText="1"/>
    </xf>
    <xf numFmtId="0" fontId="0" fillId="7" borderId="1" xfId="0" applyFont="1" applyFill="1" applyBorder="1" applyAlignment="1" applyProtection="1">
      <alignment horizontal="left" vertical="center" wrapText="1"/>
      <protection locked="0"/>
    </xf>
    <xf numFmtId="0" fontId="30" fillId="7" borderId="1" xfId="0" applyFont="1" applyFill="1" applyBorder="1" applyAlignment="1" applyProtection="1">
      <alignment horizontal="left" vertical="center" wrapText="1"/>
      <protection locked="0"/>
    </xf>
    <xf numFmtId="0" fontId="0" fillId="7" borderId="1" xfId="0" applyFont="1" applyFill="1" applyBorder="1" applyAlignment="1" applyProtection="1">
      <alignment horizontal="left" vertical="center"/>
      <protection locked="0"/>
    </xf>
  </cellXfs>
  <cellStyles count="3">
    <cellStyle name="Collegamento ipertestuale" xfId="1" builtinId="8"/>
    <cellStyle name="Normale" xfId="0" builtinId="0"/>
    <cellStyle name="Testo descrittivo" xfId="2" builtinId="53" customBuiltin="1"/>
  </cellStyles>
  <dxfs count="3">
    <dxf>
      <fill>
        <patternFill>
          <bgColor rgb="FFE2F0D9"/>
        </patternFill>
      </fill>
    </dxf>
    <dxf>
      <fill>
        <patternFill>
          <bgColor rgb="FFFFF2CC"/>
        </patternFill>
      </fill>
    </dxf>
    <dxf>
      <fill>
        <patternFill>
          <bgColor rgb="FFFBE5D6"/>
        </patternFill>
      </fill>
    </dxf>
  </dxfs>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AEEF3"/>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E7E6E6"/>
      <rgbColor rgb="FFE2F0D9"/>
      <rgbColor rgb="FFFFFF99"/>
      <rgbColor rgb="FF8DB3E2"/>
      <rgbColor rgb="FFFF99CC"/>
      <rgbColor rgb="FFCC99FF"/>
      <rgbColor rgb="FFFBE5D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152280</xdr:colOff>
      <xdr:row>1</xdr:row>
      <xdr:rowOff>66600</xdr:rowOff>
    </xdr:from>
    <xdr:to>
      <xdr:col>5</xdr:col>
      <xdr:colOff>1161720</xdr:colOff>
      <xdr:row>4</xdr:row>
      <xdr:rowOff>551880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8518320" y="266400"/>
          <a:ext cx="2117880" cy="19713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Non è necessario stampare questo foglio ai fini della redazione dell'allegato al Piano.</a:t>
          </a:r>
          <a:endParaRPr lang="it-IT" sz="1200" b="0" strike="noStrike" spc="-1">
            <a:latin typeface="Times New Roman"/>
          </a:endParaRPr>
        </a:p>
        <a:p>
          <a:pPr>
            <a:lnSpc>
              <a:spcPct val="100000"/>
            </a:lnSpc>
          </a:pPr>
          <a:r>
            <a:rPr lang="it-IT" sz="1200" b="0" strike="noStrike" spc="-1">
              <a:solidFill>
                <a:srgbClr val="000000"/>
              </a:solidFill>
              <a:latin typeface="Calibri"/>
            </a:rPr>
            <a:t>La pagina serve per accedere rapidamente alle schede e avere un riassunto dei processi valutati.</a:t>
          </a:r>
          <a:endParaRPr lang="it-IT" sz="1200" b="0" strike="noStrike" spc="-1">
            <a:latin typeface="Times New Roman"/>
          </a:endParaRPr>
        </a:p>
      </xdr:txBody>
    </xdr:sp>
    <xdr:clientData/>
  </xdr:twoCellAnchor>
  <xdr:twoCellAnchor editAs="oneCell">
    <xdr:from>
      <xdr:col>5</xdr:col>
      <xdr:colOff>1257120</xdr:colOff>
      <xdr:row>1</xdr:row>
      <xdr:rowOff>76320</xdr:rowOff>
    </xdr:from>
    <xdr:to>
      <xdr:col>27</xdr:col>
      <xdr:colOff>28080</xdr:colOff>
      <xdr:row>4</xdr:row>
      <xdr:rowOff>399960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10731600" y="276120"/>
          <a:ext cx="2183040" cy="180972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Attenzione:</a:t>
          </a:r>
          <a:endParaRPr lang="it-IT" sz="1200" b="0" strike="noStrike" spc="-1">
            <a:latin typeface="Times New Roman"/>
          </a:endParaRPr>
        </a:p>
        <a:p>
          <a:pPr>
            <a:lnSpc>
              <a:spcPct val="100000"/>
            </a:lnSpc>
          </a:pPr>
          <a:endParaRPr lang="it-IT" sz="1200" b="0" strike="noStrike" spc="-1">
            <a:latin typeface="Times New Roman"/>
          </a:endParaRPr>
        </a:p>
        <a:p>
          <a:pPr>
            <a:lnSpc>
              <a:spcPct val="100000"/>
            </a:lnSpc>
          </a:pPr>
          <a:r>
            <a:rPr lang="it-IT" sz="1200" b="1" strike="noStrike" spc="-1">
              <a:solidFill>
                <a:srgbClr val="000000"/>
              </a:solidFill>
              <a:latin typeface="Calibri"/>
            </a:rPr>
            <a:t>Alcune delle misure per la riduzione del rischio proposte hanno delle parti variabili che richiedono una parsonalizzazione da parte dell'Ente. Nello specifico:</a:t>
          </a:r>
          <a:endParaRPr lang="it-IT" sz="1200" b="0" strike="noStrike" spc="-1">
            <a:latin typeface="Times New Roman"/>
          </a:endParaRPr>
        </a:p>
        <a:p>
          <a:pPr>
            <a:lnSpc>
              <a:spcPct val="100000"/>
            </a:lnSpc>
          </a:pPr>
          <a:r>
            <a:rPr lang="it-IT" sz="1200" b="1" strike="noStrike" spc="-1">
              <a:solidFill>
                <a:srgbClr val="000000"/>
              </a:solidFill>
              <a:latin typeface="Calibri"/>
            </a:rPr>
            <a:t>23-24-25-26-27-28-29-32-40</a:t>
          </a:r>
          <a:endParaRPr lang="it-IT" sz="12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28440</xdr:rowOff>
    </xdr:from>
    <xdr:to>
      <xdr:col>5</xdr:col>
      <xdr:colOff>412920</xdr:colOff>
      <xdr:row>7</xdr:row>
      <xdr:rowOff>140400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0" y="1466640"/>
          <a:ext cx="12831480" cy="73116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200" b="1" u="sng" strike="noStrike" spc="-1">
              <a:solidFill>
                <a:srgbClr val="000000"/>
              </a:solidFill>
              <a:uFillTx/>
              <a:latin typeface="Arial"/>
            </a:rPr>
            <a:t>Allegato n. 1</a:t>
          </a:r>
          <a:endParaRPr lang="it-IT" sz="1200" b="0" strike="noStrike" spc="-1">
            <a:latin typeface="Times New Roman"/>
          </a:endParaRPr>
        </a:p>
        <a:p>
          <a:pPr algn="ctr">
            <a:lnSpc>
              <a:spcPct val="100000"/>
            </a:lnSpc>
          </a:pPr>
          <a:r>
            <a:rPr lang="it-IT" sz="1800" b="0" strike="noStrike" spc="-1">
              <a:solidFill>
                <a:srgbClr val="000000"/>
              </a:solidFill>
              <a:latin typeface="Arial"/>
            </a:rPr>
            <a:t>Schede per la valutazione del rischio</a:t>
          </a:r>
          <a:endParaRPr lang="it-IT" sz="1800" b="0" strike="noStrike" spc="-1">
            <a:latin typeface="Times New Roman"/>
          </a:endParaRPr>
        </a:p>
        <a:p>
          <a:pPr algn="ctr">
            <a:lnSpc>
              <a:spcPct val="100000"/>
            </a:lnSpc>
          </a:pPr>
          <a:r>
            <a:rPr lang="it-IT" sz="1100" b="0" i="1" strike="noStrike" spc="-1">
              <a:solidFill>
                <a:srgbClr val="000000"/>
              </a:solidFill>
              <a:latin typeface="Arial"/>
            </a:rPr>
            <a:t>Approvate come allegato n. .......... alla deliberazione della Giunta Comunale n. ...... del ...30./01/2019</a:t>
          </a:r>
          <a:endParaRPr lang="it-IT" sz="1100" b="0" strike="noStrike" spc="-1">
            <a:latin typeface="Times New Roman"/>
          </a:endParaRPr>
        </a:p>
      </xdr:txBody>
    </xdr:sp>
    <xdr:clientData/>
  </xdr:twoCellAnchor>
  <xdr:twoCellAnchor editAs="oneCell">
    <xdr:from>
      <xdr:col>7</xdr:col>
      <xdr:colOff>70920</xdr:colOff>
      <xdr:row>18</xdr:row>
      <xdr:rowOff>14040</xdr:rowOff>
    </xdr:from>
    <xdr:to>
      <xdr:col>8</xdr:col>
      <xdr:colOff>985680</xdr:colOff>
      <xdr:row>27</xdr:row>
      <xdr:rowOff>12960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12963240" y="4728600"/>
          <a:ext cx="2234880" cy="1589760"/>
        </a:xfrm>
        <a:prstGeom prst="rect">
          <a:avLst/>
        </a:prstGeom>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it-IT" sz="1200" b="1" strike="noStrike" spc="-1">
              <a:solidFill>
                <a:srgbClr val="000000"/>
              </a:solidFill>
              <a:latin typeface="Calibri"/>
            </a:rPr>
            <a:t>Nota:</a:t>
          </a:r>
          <a:endParaRPr lang="it-IT" sz="1200" b="0" strike="noStrike" spc="-1">
            <a:latin typeface="Times New Roman"/>
          </a:endParaRPr>
        </a:p>
        <a:p>
          <a:pPr>
            <a:lnSpc>
              <a:spcPct val="100000"/>
            </a:lnSpc>
          </a:pPr>
          <a:r>
            <a:rPr lang="it-IT" sz="1200" b="1" strike="noStrike" spc="-1">
              <a:solidFill>
                <a:srgbClr val="000000"/>
              </a:solidFill>
              <a:latin typeface="Calibri"/>
            </a:rPr>
            <a:t>In caso di modifiche alle schede, è decessario aggiornare la tabella.</a:t>
          </a:r>
          <a:endParaRPr lang="it-IT" sz="1200" b="0" strike="noStrike" spc="-1">
            <a:latin typeface="Times New Roman"/>
          </a:endParaRPr>
        </a:p>
        <a:p>
          <a:pPr>
            <a:lnSpc>
              <a:spcPct val="100000"/>
            </a:lnSpc>
          </a:pPr>
          <a:r>
            <a:rPr lang="it-IT" sz="1100" b="0" strike="noStrike" spc="-1">
              <a:solidFill>
                <a:srgbClr val="000000"/>
              </a:solidFill>
              <a:latin typeface="Calibri"/>
            </a:rPr>
            <a:t>Per aggiornare, fare click con il tasto destro del mouse su una riga qualsiasi della tabella e scegliere: "Aggiorna".</a:t>
          </a:r>
          <a:endParaRPr lang="it-IT"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842400</xdr:colOff>
      <xdr:row>0</xdr:row>
      <xdr:rowOff>152640</xdr:rowOff>
    </xdr:from>
    <xdr:to>
      <xdr:col>2</xdr:col>
      <xdr:colOff>4600440</xdr:colOff>
      <xdr:row>2</xdr:row>
      <xdr:rowOff>218520</xdr:rowOff>
    </xdr:to>
    <xdr:sp macro="" textlink="">
      <xdr:nvSpPr>
        <xdr:cNvPr id="4" name="CustomShape 1">
          <a:extLst>
            <a:ext uri="{FF2B5EF4-FFF2-40B4-BE49-F238E27FC236}">
              <a16:creationId xmlns:a16="http://schemas.microsoft.com/office/drawing/2014/main" id="{00000000-0008-0000-0200-000004000000}"/>
            </a:ext>
          </a:extLst>
        </xdr:cNvPr>
        <xdr:cNvSpPr/>
      </xdr:nvSpPr>
      <xdr:spPr>
        <a:xfrm>
          <a:off x="1174320" y="152640"/>
          <a:ext cx="8667360" cy="72288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txBody>
        <a:bodyPr anchor="ctr"/>
        <a:lstStyle/>
        <a:p>
          <a:pPr algn="ctr">
            <a:lnSpc>
              <a:spcPct val="100000"/>
            </a:lnSpc>
          </a:pPr>
          <a:r>
            <a:rPr lang="it-IT" sz="1800" b="0" strike="noStrike" spc="-1">
              <a:solidFill>
                <a:srgbClr val="000000"/>
              </a:solidFill>
              <a:latin typeface="Arial"/>
            </a:rPr>
            <a:t>Misure specifiche da adottare nel triennio per ridurre ulteriormente il rischio</a:t>
          </a:r>
          <a:endParaRPr lang="it-IT" sz="1800" b="0" strike="noStrike" spc="-1">
            <a:latin typeface="Times New Roman"/>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53">
  <cacheSource type="worksheet">
    <worksheetSource ref="G11:J64" sheet="Indice Schede"/>
  </cacheSource>
  <cacheFields count="4">
    <cacheField name="Procedimento o sottoprocedimento a rischio" numFmtId="0">
      <sharedItems count="49">
        <s v=""/>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haredItems>
    </cacheField>
    <cacheField name="Probabilità" numFmtId="0">
      <sharedItems containsMixedTypes="1" containsNumber="1" count="18">
        <n v="1.1666666666666701"/>
        <n v="1.3333333333333299"/>
        <n v="1.6666666666666701"/>
        <n v="1.8333333333333299"/>
        <n v="2"/>
        <n v="2.1666666666666701"/>
        <n v="2.3333333333333299"/>
        <n v="2.5"/>
        <n v="2.6666666666666701"/>
        <n v="2.8333333333333299"/>
        <n v="3"/>
        <n v="3.1666666666666701"/>
        <n v="3.3333333333333299"/>
        <n v="3.5"/>
        <n v="3.6666666666666701"/>
        <n v="3.8333333333333299"/>
        <n v="4"/>
        <s v="Processo non sottoposto a mappatura e valutazione del rischio"/>
      </sharedItems>
    </cacheField>
    <cacheField name="Impatto" numFmtId="0">
      <sharedItems containsMixedTypes="1" containsNumber="1" count="7">
        <n v="0.75"/>
        <n v="1"/>
        <n v="1.25"/>
        <n v="1.5"/>
        <n v="1.75"/>
        <n v="2.25"/>
        <s v=""/>
      </sharedItems>
    </cacheField>
    <cacheField name="Rischio" numFmtId="0">
      <sharedItems containsMixedTypes="1" containsNumber="1" count="29">
        <n v="0.875"/>
        <n v="1.5"/>
        <n v="1.6666666666666701"/>
        <n v="2"/>
        <n v="2.1666666666666701"/>
        <n v="2.3333333333333299"/>
        <n v="2.5"/>
        <n v="2.6666666666666701"/>
        <n v="2.9166666666666701"/>
        <n v="3.125"/>
        <n v="3.2083333333333299"/>
        <n v="3.3333333333333299"/>
        <n v="3.5"/>
        <n v="3.5416666666666701"/>
        <n v="3.75"/>
        <n v="3.7916666666666701"/>
        <n v="3.9583333333333299"/>
        <n v="4.125"/>
        <n v="4.1666666666666696"/>
        <n v="4.25"/>
        <n v="4.375"/>
        <n v="4.5833333333333304"/>
        <n v="4.75"/>
        <n v="4.7916666666666696"/>
        <n v="5.25"/>
        <n v="5.8333333333333304"/>
        <n v="6.7083333333333304"/>
        <n v="7"/>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1"/>
    <x v="7"/>
    <x v="3"/>
    <x v="14"/>
  </r>
  <r>
    <x v="2"/>
    <x v="4"/>
    <x v="2"/>
    <x v="6"/>
  </r>
  <r>
    <x v="3"/>
    <x v="13"/>
    <x v="3"/>
    <x v="24"/>
  </r>
  <r>
    <x v="4"/>
    <x v="6"/>
    <x v="2"/>
    <x v="8"/>
  </r>
  <r>
    <x v="5"/>
    <x v="9"/>
    <x v="3"/>
    <x v="19"/>
  </r>
  <r>
    <x v="6"/>
    <x v="6"/>
    <x v="2"/>
    <x v="8"/>
  </r>
  <r>
    <x v="7"/>
    <x v="10"/>
    <x v="2"/>
    <x v="14"/>
  </r>
  <r>
    <x v="8"/>
    <x v="3"/>
    <x v="3"/>
    <x v="14"/>
  </r>
  <r>
    <x v="9"/>
    <x v="16"/>
    <x v="4"/>
    <x v="27"/>
  </r>
  <r>
    <x v="10"/>
    <x v="15"/>
    <x v="4"/>
    <x v="26"/>
  </r>
  <r>
    <x v="11"/>
    <x v="4"/>
    <x v="4"/>
    <x v="12"/>
  </r>
  <r>
    <x v="12"/>
    <x v="5"/>
    <x v="4"/>
    <x v="15"/>
  </r>
  <r>
    <x v="13"/>
    <x v="5"/>
    <x v="1"/>
    <x v="4"/>
  </r>
  <r>
    <x v="14"/>
    <x v="12"/>
    <x v="1"/>
    <x v="11"/>
  </r>
  <r>
    <x v="15"/>
    <x v="11"/>
    <x v="2"/>
    <x v="16"/>
  </r>
  <r>
    <x v="16"/>
    <x v="15"/>
    <x v="2"/>
    <x v="23"/>
  </r>
  <r>
    <x v="17"/>
    <x v="8"/>
    <x v="1"/>
    <x v="7"/>
  </r>
  <r>
    <x v="18"/>
    <x v="3"/>
    <x v="5"/>
    <x v="17"/>
  </r>
  <r>
    <x v="19"/>
    <x v="5"/>
    <x v="1"/>
    <x v="4"/>
  </r>
  <r>
    <x v="20"/>
    <x v="9"/>
    <x v="2"/>
    <x v="13"/>
  </r>
  <r>
    <x v="21"/>
    <x v="12"/>
    <x v="2"/>
    <x v="18"/>
  </r>
  <r>
    <x v="22"/>
    <x v="5"/>
    <x v="1"/>
    <x v="4"/>
  </r>
  <r>
    <x v="23"/>
    <x v="4"/>
    <x v="1"/>
    <x v="3"/>
  </r>
  <r>
    <x v="24"/>
    <x v="13"/>
    <x v="2"/>
    <x v="20"/>
  </r>
  <r>
    <x v="25"/>
    <x v="13"/>
    <x v="2"/>
    <x v="20"/>
  </r>
  <r>
    <x v="26"/>
    <x v="13"/>
    <x v="2"/>
    <x v="20"/>
  </r>
  <r>
    <x v="27"/>
    <x v="13"/>
    <x v="2"/>
    <x v="20"/>
  </r>
  <r>
    <x v="28"/>
    <x v="13"/>
    <x v="2"/>
    <x v="20"/>
  </r>
  <r>
    <x v="29"/>
    <x v="14"/>
    <x v="2"/>
    <x v="21"/>
  </r>
  <r>
    <x v="30"/>
    <x v="0"/>
    <x v="0"/>
    <x v="0"/>
  </r>
  <r>
    <x v="31"/>
    <x v="0"/>
    <x v="0"/>
    <x v="0"/>
  </r>
  <r>
    <x v="32"/>
    <x v="5"/>
    <x v="1"/>
    <x v="4"/>
  </r>
  <r>
    <x v="33"/>
    <x v="7"/>
    <x v="2"/>
    <x v="9"/>
  </r>
  <r>
    <x v="34"/>
    <x v="10"/>
    <x v="2"/>
    <x v="14"/>
  </r>
  <r>
    <x v="35"/>
    <x v="8"/>
    <x v="2"/>
    <x v="11"/>
  </r>
  <r>
    <x v="36"/>
    <x v="7"/>
    <x v="2"/>
    <x v="9"/>
  </r>
  <r>
    <x v="37"/>
    <x v="1"/>
    <x v="4"/>
    <x v="5"/>
  </r>
  <r>
    <x v="38"/>
    <x v="1"/>
    <x v="2"/>
    <x v="2"/>
  </r>
  <r>
    <x v="39"/>
    <x v="12"/>
    <x v="4"/>
    <x v="25"/>
  </r>
  <r>
    <x v="40"/>
    <x v="3"/>
    <x v="4"/>
    <x v="10"/>
  </r>
  <r>
    <x v="41"/>
    <x v="0"/>
    <x v="0"/>
    <x v="0"/>
  </r>
  <r>
    <x v="42"/>
    <x v="4"/>
    <x v="0"/>
    <x v="1"/>
  </r>
  <r>
    <x v="43"/>
    <x v="8"/>
    <x v="0"/>
    <x v="3"/>
  </r>
  <r>
    <x v="44"/>
    <x v="8"/>
    <x v="2"/>
    <x v="11"/>
  </r>
  <r>
    <x v="45"/>
    <x v="2"/>
    <x v="1"/>
    <x v="2"/>
  </r>
  <r>
    <x v="46"/>
    <x v="7"/>
    <x v="2"/>
    <x v="9"/>
  </r>
  <r>
    <x v="47"/>
    <x v="11"/>
    <x v="3"/>
    <x v="22"/>
  </r>
  <r>
    <x v="48"/>
    <x v="10"/>
    <x v="2"/>
    <x v="14"/>
  </r>
  <r>
    <x v="0"/>
    <x v="17"/>
    <x v="6"/>
    <x v="28"/>
  </r>
  <r>
    <x v="0"/>
    <x v="17"/>
    <x v="6"/>
    <x v="28"/>
  </r>
  <r>
    <x v="0"/>
    <x v="17"/>
    <x v="6"/>
    <x v="28"/>
  </r>
  <r>
    <x v="0"/>
    <x v="17"/>
    <x v="6"/>
    <x v="28"/>
  </r>
  <r>
    <x v="0"/>
    <x v="17"/>
    <x v="6"/>
    <x v="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0" dataCaption="Values" itemPrintTitles="1" indent="0" outline="1" outlineData="1">
  <location ref="B20:F69" firstHeaderRow="0" firstDataRow="0" firstDataCol="4"/>
  <pivotFields count="4">
    <pivotField axis="axisRow" showAll="0"/>
    <pivotField axis="axisRow" showAll="0"/>
    <pivotField axis="axisRow" showAll="0"/>
    <pivotField axis="axisRow" showAll="0"/>
  </pivotFields>
  <rowFields count="4">
    <field x="0"/>
    <field x="1"/>
    <field x="2"/>
    <field x="3"/>
  </row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X64"/>
  <sheetViews>
    <sheetView topLeftCell="A5" zoomScaleNormal="100" workbookViewId="0">
      <selection activeCell="Z5" sqref="Z5"/>
    </sheetView>
  </sheetViews>
  <sheetFormatPr defaultRowHeight="15" x14ac:dyDescent="0.25"/>
  <cols>
    <col min="1" max="1" width="1.7109375" customWidth="1"/>
    <col min="2" max="2" width="12.7109375" customWidth="1"/>
    <col min="3" max="3" width="88.85546875" customWidth="1"/>
    <col min="4" max="4" width="15.28515625" customWidth="1"/>
    <col min="5" max="5" width="15.7109375" customWidth="1"/>
    <col min="6" max="6" width="21.85546875" customWidth="1"/>
    <col min="7" max="7" width="97.7109375" hidden="1" customWidth="1"/>
    <col min="8" max="8" width="20.7109375" style="1" hidden="1" customWidth="1"/>
    <col min="9" max="9" width="15.5703125" style="1" hidden="1" customWidth="1"/>
    <col min="10" max="10" width="19" style="1" hidden="1" customWidth="1"/>
    <col min="11" max="12" width="9.140625" hidden="1" customWidth="1"/>
    <col min="13" max="13" width="3.85546875" hidden="1" customWidth="1"/>
    <col min="14" max="14" width="9.140625" style="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 min="26" max="1025" width="8.7109375" customWidth="1"/>
  </cols>
  <sheetData>
    <row r="2" spans="2:22" ht="62.25" customHeight="1" x14ac:dyDescent="0.25">
      <c r="B2" s="85" t="s">
        <v>0</v>
      </c>
      <c r="C2" s="85"/>
      <c r="D2" s="85"/>
    </row>
    <row r="4" spans="2:22" ht="39" customHeight="1" x14ac:dyDescent="0.25">
      <c r="B4" s="86" t="s">
        <v>1</v>
      </c>
      <c r="C4" s="86"/>
      <c r="D4" s="86"/>
    </row>
    <row r="5" spans="2:22" ht="52.5" customHeight="1" x14ac:dyDescent="0.25">
      <c r="B5" s="87" t="s">
        <v>2</v>
      </c>
      <c r="C5" s="87"/>
      <c r="D5" s="87"/>
    </row>
    <row r="6" spans="2:22" ht="36.75" customHeight="1" x14ac:dyDescent="0.25">
      <c r="B6" s="87" t="s">
        <v>3</v>
      </c>
      <c r="C6" s="87"/>
      <c r="D6" s="87"/>
      <c r="F6" s="3" t="s">
        <v>4</v>
      </c>
      <c r="G6" s="1"/>
    </row>
    <row r="7" spans="2:22" ht="3.75" customHeight="1" x14ac:dyDescent="0.25">
      <c r="B7" s="4"/>
      <c r="C7" s="5"/>
      <c r="D7" s="6"/>
      <c r="G7" s="1"/>
    </row>
    <row r="8" spans="2:22" ht="46.5" customHeight="1" x14ac:dyDescent="0.25">
      <c r="B8" s="88" t="s">
        <v>5</v>
      </c>
      <c r="C8" s="88"/>
      <c r="D8" s="88"/>
      <c r="F8" s="3" t="s">
        <v>6</v>
      </c>
      <c r="G8" s="1"/>
    </row>
    <row r="10" spans="2:22" s="7" customFormat="1" ht="15.75" x14ac:dyDescent="0.25">
      <c r="H10" s="8"/>
      <c r="I10" s="8"/>
      <c r="J10" s="8"/>
      <c r="N10" s="9"/>
    </row>
    <row r="11" spans="2:22" s="7" customFormat="1" ht="54.75" customHeight="1" x14ac:dyDescent="0.25">
      <c r="B11" s="10" t="s">
        <v>7</v>
      </c>
      <c r="C11" s="11" t="s">
        <v>8</v>
      </c>
      <c r="D11" s="12" t="s">
        <v>9</v>
      </c>
      <c r="E11" s="12" t="s">
        <v>10</v>
      </c>
      <c r="F11" s="13" t="s">
        <v>11</v>
      </c>
      <c r="G11" s="14" t="s">
        <v>12</v>
      </c>
      <c r="H11" s="8" t="s">
        <v>13</v>
      </c>
      <c r="I11" s="8" t="s">
        <v>14</v>
      </c>
      <c r="J11" s="8" t="s">
        <v>15</v>
      </c>
      <c r="M11" s="9"/>
      <c r="O11" s="8" t="s">
        <v>16</v>
      </c>
      <c r="P11" s="8" t="s">
        <v>17</v>
      </c>
      <c r="Q11" s="8" t="s">
        <v>18</v>
      </c>
      <c r="R11" s="8" t="s">
        <v>19</v>
      </c>
      <c r="S11" s="8" t="s">
        <v>20</v>
      </c>
      <c r="U11" s="7" t="s">
        <v>21</v>
      </c>
      <c r="V11" s="7" t="s">
        <v>22</v>
      </c>
    </row>
    <row r="12" spans="2:22" s="7" customFormat="1" ht="20.100000000000001" customHeight="1" x14ac:dyDescent="0.25">
      <c r="B12" s="15">
        <f t="shared" ref="B12:B43" si="0">IF(OR(C12="Nuova scheda",C12=""),"",T12)</f>
        <v>1</v>
      </c>
      <c r="C12" s="16" t="str">
        <f>'1'!A3</f>
        <v>Concorso per l'assunzione di personale</v>
      </c>
      <c r="D12" s="17" t="str">
        <f>'1'!F2</f>
        <v>SI</v>
      </c>
      <c r="E12" s="17" t="str">
        <f>IF(D12="SI",IF('1'!$B$44="Presenti campi non compilati","Errore","OK"),"-")</f>
        <v>OK</v>
      </c>
      <c r="F12" s="18" t="str">
        <f>IF(D12="SI",IF('1'!$A$47&lt;&gt;"","SI","NO"),"-")</f>
        <v>SI</v>
      </c>
      <c r="G12" s="7" t="str">
        <f t="shared" ref="G12:G43" si="1">IF(OR(C12="Nuova scheda",C12=""),"",M12&amp;" - "&amp;C12)</f>
        <v>01 - Concorso per l'assunzione di personale</v>
      </c>
      <c r="H12" s="19">
        <f>IF(AND(D12="SI",E12="OK"),'1'!$B$24,"Processo non sottoposto a mappatura e valutazione del rischio")</f>
        <v>2.5</v>
      </c>
      <c r="I12" s="19">
        <f>IF(AND(D12="SI",E12="OK"),'1'!$B$40,"")</f>
        <v>1.5</v>
      </c>
      <c r="J12" s="19">
        <f>IF(AND(D12="SI",E12="OK"),'1'!$B$44,"")</f>
        <v>3.75</v>
      </c>
      <c r="L12" s="7">
        <v>1</v>
      </c>
      <c r="M12" s="9" t="str">
        <f>TEXT(L12,"00")</f>
        <v>01</v>
      </c>
      <c r="O12" s="8">
        <f t="shared" ref="O12:O43" si="2">IF(AND(D12="SI",E12="OK"),IF(AND(J12&gt;0,J12&lt;=1),G12,),)</f>
        <v>0</v>
      </c>
      <c r="P12" s="8" t="str">
        <f t="shared" ref="P12:P43" si="3">IF(AND(D12="SI",E12="OK"),IF(AND(J12&gt;1,J12&lt;=4),G12,),)</f>
        <v>01 - Concorso per l'assunzione di personale</v>
      </c>
      <c r="Q12" s="8">
        <f t="shared" ref="Q12:Q43" si="4">IF(AND(D12="SI",E12="OK"),IF(AND(J12&gt;4,J12&lt;=9),G12,),)</f>
        <v>0</v>
      </c>
      <c r="R12" s="8">
        <f t="shared" ref="R12:R43" si="5">IF(AND(D12="SI",E12="OK"),IF(AND(J12&gt;9,J12&lt;=16),G12,),)</f>
        <v>0</v>
      </c>
      <c r="S12" s="8">
        <f t="shared" ref="S12:S43" si="6">IF(AND(D12="SI",E12="OK"),IF(AND(J12&gt;16,J12&lt;=25),G12,),)</f>
        <v>0</v>
      </c>
      <c r="T12" s="7">
        <v>1</v>
      </c>
      <c r="U12" s="7" t="str">
        <f>IF(AND(D12="SI",E12="OK",'1'!$A$47&lt;&gt;""),M12&amp;" - "&amp;C12,"")</f>
        <v>01 - Concorso per l'assunzione di personale</v>
      </c>
      <c r="V12" s="7"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7" customFormat="1" ht="20.100000000000001" customHeight="1" x14ac:dyDescent="0.25">
      <c r="B13" s="15">
        <f t="shared" si="0"/>
        <v>2</v>
      </c>
      <c r="C13" s="16" t="str">
        <f>'2'!A3</f>
        <v xml:space="preserve">Concorso per la progressione in carriera del personale </v>
      </c>
      <c r="D13" s="17" t="str">
        <f>'2'!F2</f>
        <v>SI</v>
      </c>
      <c r="E13" s="17" t="str">
        <f>IF(D13="SI",IF('2'!$B$44="Presenti campi non compilati","Errore","OK"),"-")</f>
        <v>OK</v>
      </c>
      <c r="F13" s="18" t="str">
        <f>IF(D13="SI",IF('2'!$A$47&lt;&gt;"","SI","NO"),"-")</f>
        <v>SI</v>
      </c>
      <c r="G13" s="7" t="str">
        <f t="shared" si="1"/>
        <v xml:space="preserve">02 - Concorso per la progressione in carriera del personale </v>
      </c>
      <c r="H13" s="19">
        <f>IF(AND(D13="SI",E13="OK"),'2'!$B$24,"Processo non sottoposto a mappatura e valutazione del rischio")</f>
        <v>2</v>
      </c>
      <c r="I13" s="19">
        <f>IF(AND(D13="SI",E13="OK"),'2'!$B$40,"")</f>
        <v>1.25</v>
      </c>
      <c r="J13" s="19">
        <f>IF(AND(D13="SI",E13="OK"),'2'!$B$44,"")</f>
        <v>2.5</v>
      </c>
      <c r="L13" s="7">
        <v>2</v>
      </c>
      <c r="M13" s="9" t="str">
        <f t="shared" ref="M13:M44" si="7">IF(L13&lt;&gt;0,TEXT(L13,"00"),"")</f>
        <v>02</v>
      </c>
      <c r="O13" s="8">
        <f t="shared" si="2"/>
        <v>0</v>
      </c>
      <c r="P13" s="8" t="str">
        <f t="shared" si="3"/>
        <v xml:space="preserve">02 - Concorso per la progressione in carriera del personale </v>
      </c>
      <c r="Q13" s="8">
        <f t="shared" si="4"/>
        <v>0</v>
      </c>
      <c r="R13" s="8">
        <f t="shared" si="5"/>
        <v>0</v>
      </c>
      <c r="S13" s="8">
        <f t="shared" si="6"/>
        <v>0</v>
      </c>
      <c r="T13" s="7">
        <v>2</v>
      </c>
      <c r="U13" s="7" t="str">
        <f>IF(AND(D13="SI",E13="OK",'2'!$A$47&lt;&gt;""),M13&amp;" - "&amp;C13,"")</f>
        <v xml:space="preserve">02 - Concorso per la progressione in carriera del personale </v>
      </c>
      <c r="V13" s="7"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7" customFormat="1" ht="20.100000000000001" customHeight="1" x14ac:dyDescent="0.25">
      <c r="B14" s="15">
        <f t="shared" si="0"/>
        <v>3</v>
      </c>
      <c r="C14" s="16" t="str">
        <f>'3'!A3</f>
        <v xml:space="preserve">Selezione per l'affidamento di un incarico professionale </v>
      </c>
      <c r="D14" s="17" t="str">
        <f>'3'!F2</f>
        <v>SI</v>
      </c>
      <c r="E14" s="17" t="str">
        <f>IF(D14="SI",IF('3'!$B$44="Presenti campi non compilati","Errore","OK"),"-")</f>
        <v>OK</v>
      </c>
      <c r="F14" s="18" t="str">
        <f>IF(D14="SI",IF('3'!$A$47&lt;&gt;"","SI","NO"),"-")</f>
        <v>SI</v>
      </c>
      <c r="G14" s="7" t="str">
        <f t="shared" si="1"/>
        <v xml:space="preserve">03 - Selezione per l'affidamento di un incarico professionale </v>
      </c>
      <c r="H14" s="19">
        <f>IF(AND(D14="SI",E14="OK"),'3'!$B$24,"Processo non sottoposto a mappatura e valutazione del rischio")</f>
        <v>3.5</v>
      </c>
      <c r="I14" s="19">
        <f>IF(AND(D14="SI",E14="OK"),'3'!$B$40,"")</f>
        <v>1.5</v>
      </c>
      <c r="J14" s="19">
        <f>IF(AND(D14="SI",E14="OK"),'3'!$B$44,"")</f>
        <v>5.25</v>
      </c>
      <c r="L14" s="7">
        <v>3</v>
      </c>
      <c r="M14" s="9" t="str">
        <f t="shared" si="7"/>
        <v>03</v>
      </c>
      <c r="O14" s="8">
        <f t="shared" si="2"/>
        <v>0</v>
      </c>
      <c r="P14" s="8">
        <f t="shared" si="3"/>
        <v>0</v>
      </c>
      <c r="Q14" s="8" t="str">
        <f t="shared" si="4"/>
        <v xml:space="preserve">03 - Selezione per l'affidamento di un incarico professionale </v>
      </c>
      <c r="R14" s="8">
        <f t="shared" si="5"/>
        <v>0</v>
      </c>
      <c r="S14" s="8">
        <f t="shared" si="6"/>
        <v>0</v>
      </c>
      <c r="T14" s="7">
        <v>3</v>
      </c>
      <c r="U14" s="7" t="str">
        <f>IF(AND(D14="SI",E14="OK",'3'!$A$47&lt;&gt;""),M14&amp;" - "&amp;C14,"")</f>
        <v xml:space="preserve">03 - Selezione per l'affidamento di un incarico professionale </v>
      </c>
      <c r="V14" s="7"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7" customFormat="1" ht="20.100000000000001" customHeight="1" x14ac:dyDescent="0.25">
      <c r="B15" s="15">
        <f t="shared" si="0"/>
        <v>4</v>
      </c>
      <c r="C15" s="16" t="str">
        <f>'4'!A3</f>
        <v>Affidamento mediante procedura aperta (o ristretta) di lavori, servizi, forniture</v>
      </c>
      <c r="D15" s="17" t="str">
        <f>'4'!F2</f>
        <v>SI</v>
      </c>
      <c r="E15" s="17" t="str">
        <f>IF(D15="SI",IF('4'!$B$44="Presenti campi non compilati","Errore","OK"),"-")</f>
        <v>OK</v>
      </c>
      <c r="F15" s="18" t="str">
        <f>IF(D15="SI",IF('4'!$A$47&lt;&gt;"","SI","NO"),"-")</f>
        <v>SI</v>
      </c>
      <c r="G15" s="7" t="str">
        <f t="shared" si="1"/>
        <v>04 - Affidamento mediante procedura aperta (o ristretta) di lavori, servizi, forniture</v>
      </c>
      <c r="H15" s="19">
        <f>IF(AND(D15="SI",E15="OK"),'4'!$B$24,"Processo non sottoposto a mappatura e valutazione del rischio")</f>
        <v>2.3333333333333335</v>
      </c>
      <c r="I15" s="19">
        <f>IF(AND(D15="SI",E15="OK"),'4'!$B$40,"")</f>
        <v>1.25</v>
      </c>
      <c r="J15" s="19">
        <f>IF(AND(D15="SI",E15="OK"),'4'!$B$44,"")</f>
        <v>2.916666666666667</v>
      </c>
      <c r="L15" s="7">
        <v>4</v>
      </c>
      <c r="M15" s="9" t="str">
        <f t="shared" si="7"/>
        <v>04</v>
      </c>
      <c r="O15" s="8">
        <f t="shared" si="2"/>
        <v>0</v>
      </c>
      <c r="P15" s="8" t="str">
        <f t="shared" si="3"/>
        <v>04 - Affidamento mediante procedura aperta (o ristretta) di lavori, servizi, forniture</v>
      </c>
      <c r="Q15" s="8">
        <f t="shared" si="4"/>
        <v>0</v>
      </c>
      <c r="R15" s="8">
        <f t="shared" si="5"/>
        <v>0</v>
      </c>
      <c r="S15" s="8">
        <f t="shared" si="6"/>
        <v>0</v>
      </c>
      <c r="T15" s="7">
        <v>4</v>
      </c>
      <c r="U15" s="7" t="str">
        <f>IF(AND(D15="SI",E15="OK",'4'!$A$47&lt;&gt;""),M15&amp;" - "&amp;C15,"")</f>
        <v>04 - Affidamento mediante procedura aperta (o ristretta) di lavori, servizi, forniture</v>
      </c>
      <c r="V15" s="7"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7" customFormat="1" ht="20.100000000000001" customHeight="1" x14ac:dyDescent="0.25">
      <c r="B16" s="15">
        <f t="shared" si="0"/>
        <v>5</v>
      </c>
      <c r="C16" s="16" t="str">
        <f>'5'!A3</f>
        <v>Affidamento diretto di lavori, servizi o forniture</v>
      </c>
      <c r="D16" s="17" t="str">
        <f>'5'!F2</f>
        <v>SI</v>
      </c>
      <c r="E16" s="17" t="str">
        <f>IF(D16="SI",IF('5'!$B$44="Presenti campi non compilati","Errore","OK"),"-")</f>
        <v>OK</v>
      </c>
      <c r="F16" s="18" t="str">
        <f>IF(D16="SI",IF('5'!$A$47&lt;&gt;"","SI","NO"),"-")</f>
        <v>SI</v>
      </c>
      <c r="G16" s="7" t="str">
        <f t="shared" si="1"/>
        <v>05 - Affidamento diretto di lavori, servizi o forniture</v>
      </c>
      <c r="H16" s="19">
        <f>IF(AND(D16="SI",E16="OK"),'5'!$B$24,"Processo non sottoposto a mappatura e valutazione del rischio")</f>
        <v>2.8333333333333335</v>
      </c>
      <c r="I16" s="19">
        <f>IF(AND(D16="SI",E16="OK"),'5'!$B$40,"")</f>
        <v>1.5</v>
      </c>
      <c r="J16" s="19">
        <f>IF(AND(D16="SI",E16="OK"),'5'!$B$44,"")</f>
        <v>4.25</v>
      </c>
      <c r="L16" s="7">
        <v>5</v>
      </c>
      <c r="M16" s="9" t="str">
        <f t="shared" si="7"/>
        <v>05</v>
      </c>
      <c r="O16" s="8">
        <f t="shared" si="2"/>
        <v>0</v>
      </c>
      <c r="P16" s="8">
        <f t="shared" si="3"/>
        <v>0</v>
      </c>
      <c r="Q16" s="8" t="str">
        <f t="shared" si="4"/>
        <v>05 - Affidamento diretto di lavori, servizi o forniture</v>
      </c>
      <c r="R16" s="8">
        <f t="shared" si="5"/>
        <v>0</v>
      </c>
      <c r="S16" s="8">
        <f t="shared" si="6"/>
        <v>0</v>
      </c>
      <c r="T16" s="7">
        <v>5</v>
      </c>
      <c r="U16" s="7" t="str">
        <f>IF(AND(D16="SI",E16="OK",'5'!$A$47&lt;&gt;""),M16&amp;" - "&amp;C16,"")</f>
        <v>05 - Affidamento diretto di lavori, servizi o forniture</v>
      </c>
      <c r="V16" s="7"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7" customFormat="1" ht="20.100000000000001" customHeight="1" x14ac:dyDescent="0.25">
      <c r="B17" s="15">
        <f t="shared" si="0"/>
        <v>6</v>
      </c>
      <c r="C17" s="16" t="str">
        <f>'6'!A3</f>
        <v>Permesso di costruire</v>
      </c>
      <c r="D17" s="17" t="str">
        <f>'6'!F2</f>
        <v>SI</v>
      </c>
      <c r="E17" s="17" t="str">
        <f>IF(D17="SI",IF('6'!$B$44="Presenti campi non compilati","Errore","OK"),"-")</f>
        <v>OK</v>
      </c>
      <c r="F17" s="18" t="str">
        <f>IF(D17="SI",IF('6'!$A$47&lt;&gt;"","SI","NO"),"-")</f>
        <v>SI</v>
      </c>
      <c r="G17" s="7" t="str">
        <f t="shared" si="1"/>
        <v>06 - Permesso di costruire</v>
      </c>
      <c r="H17" s="19">
        <f>IF(AND(D17="SI",E17="OK"),'6'!$B$24,"Processo non sottoposto a mappatura e valutazione del rischio")</f>
        <v>2.3333333333333335</v>
      </c>
      <c r="I17" s="19">
        <f>IF(AND(D17="SI",E17="OK"),'6'!$B$40,"")</f>
        <v>1.25</v>
      </c>
      <c r="J17" s="19">
        <f>IF(AND(D17="SI",E17="OK"),'6'!$B$44,"")</f>
        <v>2.916666666666667</v>
      </c>
      <c r="L17" s="7">
        <v>6</v>
      </c>
      <c r="M17" s="9" t="str">
        <f t="shared" si="7"/>
        <v>06</v>
      </c>
      <c r="O17" s="8">
        <f t="shared" si="2"/>
        <v>0</v>
      </c>
      <c r="P17" s="8" t="str">
        <f t="shared" si="3"/>
        <v>06 - Permesso di costruire</v>
      </c>
      <c r="Q17" s="8">
        <f t="shared" si="4"/>
        <v>0</v>
      </c>
      <c r="R17" s="8">
        <f t="shared" si="5"/>
        <v>0</v>
      </c>
      <c r="S17" s="8">
        <f t="shared" si="6"/>
        <v>0</v>
      </c>
      <c r="T17" s="7">
        <v>6</v>
      </c>
      <c r="U17" s="7" t="str">
        <f>IF(AND(D17="SI",E17="OK",'6'!$A$47&lt;&gt;""),M17&amp;" - "&amp;C17,"")</f>
        <v>06 - Permesso di costruire</v>
      </c>
      <c r="V17" s="7"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7" customFormat="1" ht="20.100000000000001" customHeight="1" x14ac:dyDescent="0.25">
      <c r="B18" s="15">
        <f t="shared" si="0"/>
        <v>7</v>
      </c>
      <c r="C18" s="16" t="str">
        <f>'7'!A3</f>
        <v>Permesso di costruire in aree assoggettate ad autorizzazione paesaggistica</v>
      </c>
      <c r="D18" s="17" t="str">
        <f>'7'!F2</f>
        <v>SI</v>
      </c>
      <c r="E18" s="17" t="str">
        <f>IF(D18="SI",IF('7'!$B$44="Presenti campi non compilati","Errore","OK"),"-")</f>
        <v>OK</v>
      </c>
      <c r="F18" s="18" t="str">
        <f>IF(D18="SI",IF('7'!$A$47&lt;&gt;"","SI","NO"),"-")</f>
        <v>SI</v>
      </c>
      <c r="G18" s="7" t="str">
        <f t="shared" si="1"/>
        <v>07 - Permesso di costruire in aree assoggettate ad autorizzazione paesaggistica</v>
      </c>
      <c r="H18" s="19">
        <f>IF(AND(D18="SI",E18="OK"),'7'!$B$24,"Processo non sottoposto a mappatura e valutazione del rischio")</f>
        <v>3</v>
      </c>
      <c r="I18" s="19">
        <f>IF(AND(D18="SI",E18="OK"),'7'!$B$40,"")</f>
        <v>1.25</v>
      </c>
      <c r="J18" s="19">
        <f>IF(AND(D18="SI",E18="OK"),'7'!$B$44,"")</f>
        <v>3.75</v>
      </c>
      <c r="L18" s="7">
        <v>7</v>
      </c>
      <c r="M18" s="9" t="str">
        <f t="shared" si="7"/>
        <v>07</v>
      </c>
      <c r="O18" s="8">
        <f t="shared" si="2"/>
        <v>0</v>
      </c>
      <c r="P18" s="8" t="str">
        <f t="shared" si="3"/>
        <v>07 - Permesso di costruire in aree assoggettate ad autorizzazione paesaggistica</v>
      </c>
      <c r="Q18" s="8">
        <f t="shared" si="4"/>
        <v>0</v>
      </c>
      <c r="R18" s="8">
        <f t="shared" si="5"/>
        <v>0</v>
      </c>
      <c r="S18" s="8">
        <f t="shared" si="6"/>
        <v>0</v>
      </c>
      <c r="T18" s="7">
        <v>7</v>
      </c>
      <c r="U18" s="7" t="str">
        <f>IF(AND(D18="SI",E18="OK",'7'!$A$47&lt;&gt;""),M18&amp;" - "&amp;C18,"")</f>
        <v>07 - Permesso di costruire in aree assoggettate ad autorizzazione paesaggistica</v>
      </c>
      <c r="V18" s="7"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7" customFormat="1" ht="30" customHeight="1" x14ac:dyDescent="0.25">
      <c r="B19" s="15">
        <f t="shared" si="0"/>
        <v>8</v>
      </c>
      <c r="C19" s="16" t="str">
        <f>'8'!A3</f>
        <v xml:space="preserve">Concessione di sovvenzioni, contributi, sussidi, ausili finanziari, nonché attribuzione di vantaggi economici di qualunque genere </v>
      </c>
      <c r="D19" s="17" t="str">
        <f>'8'!F2</f>
        <v>SI</v>
      </c>
      <c r="E19" s="17" t="str">
        <f>IF(D19="SI",IF('8'!$B$44="Presenti campi non compilati","Errore","OK"),"-")</f>
        <v>OK</v>
      </c>
      <c r="F19" s="18" t="str">
        <f>IF(D19="SI",IF('8'!$A$47&lt;&gt;"","SI","NO"),"-")</f>
        <v>SI</v>
      </c>
      <c r="G19" s="7" t="str">
        <f t="shared" si="1"/>
        <v xml:space="preserve">08 - Concessione di sovvenzioni, contributi, sussidi, ausili finanziari, nonché attribuzione di vantaggi economici di qualunque genere </v>
      </c>
      <c r="H19" s="19">
        <f>IF(AND(D19="SI",E19="OK"),'18'!$B$24,"Processo non sottoposto a mappatura e valutazione del rischio")</f>
        <v>1.8333333333333333</v>
      </c>
      <c r="I19" s="19">
        <f>IF(AND(D19="SI",E19="OK"),'8'!$B$40,"")</f>
        <v>1.5</v>
      </c>
      <c r="J19" s="19">
        <f>IF(AND(D19="SI",E19="OK"),'8'!$B$44,"")</f>
        <v>3.75</v>
      </c>
      <c r="L19" s="7">
        <v>8</v>
      </c>
      <c r="M19" s="9" t="str">
        <f t="shared" si="7"/>
        <v>08</v>
      </c>
      <c r="O19" s="8">
        <f t="shared" si="2"/>
        <v>0</v>
      </c>
      <c r="P19" s="8" t="str">
        <f t="shared" si="3"/>
        <v xml:space="preserve">08 - Concessione di sovvenzioni, contributi, sussidi, ausili finanziari, nonché attribuzione di vantaggi economici di qualunque genere </v>
      </c>
      <c r="Q19" s="8">
        <f t="shared" si="4"/>
        <v>0</v>
      </c>
      <c r="R19" s="8">
        <f t="shared" si="5"/>
        <v>0</v>
      </c>
      <c r="S19" s="8">
        <f t="shared" si="6"/>
        <v>0</v>
      </c>
      <c r="T19" s="7">
        <v>8</v>
      </c>
      <c r="U19" s="7" t="str">
        <f>IF(AND(D19="SI",E19="OK",'8'!$A$47&lt;&gt;""),M19&amp;" - "&amp;C19,"")</f>
        <v xml:space="preserve">08 - Concessione di sovvenzioni, contributi, sussidi, ausili finanziari, nonché attribuzione di vantaggi economici di qualunque genere </v>
      </c>
      <c r="V19" s="7"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7" customFormat="1" ht="20.100000000000001" customHeight="1" x14ac:dyDescent="0.25">
      <c r="B20" s="15">
        <f t="shared" si="0"/>
        <v>9</v>
      </c>
      <c r="C20" s="16" t="str">
        <f>'9'!A3</f>
        <v>Provvedimenti di pianificazione urbanistica generale</v>
      </c>
      <c r="D20" s="17" t="str">
        <f>'9'!F2</f>
        <v>SI</v>
      </c>
      <c r="E20" s="17" t="str">
        <f>IF(D20="SI",IF('9'!$B$44="Presenti campi non compilati","Errore","OK"),"-")</f>
        <v>OK</v>
      </c>
      <c r="F20" s="18" t="str">
        <f>IF(D20="SI",IF('9'!$A$47&lt;&gt;"","SI","NO"),"-")</f>
        <v>SI</v>
      </c>
      <c r="G20" s="7" t="str">
        <f t="shared" si="1"/>
        <v>09 - Provvedimenti di pianificazione urbanistica generale</v>
      </c>
      <c r="H20" s="19">
        <f>IF(AND(D20="SI",E20="OK"),'9'!$B$24,"Processo non sottoposto a mappatura e valutazione del rischio")</f>
        <v>4</v>
      </c>
      <c r="I20" s="19">
        <f>IF(AND(D20="SI",E20="OK"),'9'!$B$40,"")</f>
        <v>1.75</v>
      </c>
      <c r="J20" s="19">
        <f>IF(AND(D20="SI",E20="OK"),'9'!$B$44,"")</f>
        <v>7</v>
      </c>
      <c r="L20" s="7">
        <v>9</v>
      </c>
      <c r="M20" s="9" t="str">
        <f t="shared" si="7"/>
        <v>09</v>
      </c>
      <c r="O20" s="8">
        <f t="shared" si="2"/>
        <v>0</v>
      </c>
      <c r="P20" s="8">
        <f t="shared" si="3"/>
        <v>0</v>
      </c>
      <c r="Q20" s="8" t="str">
        <f t="shared" si="4"/>
        <v>09 - Provvedimenti di pianificazione urbanistica generale</v>
      </c>
      <c r="R20" s="8">
        <f t="shared" si="5"/>
        <v>0</v>
      </c>
      <c r="S20" s="8">
        <f t="shared" si="6"/>
        <v>0</v>
      </c>
      <c r="T20" s="7">
        <v>9</v>
      </c>
      <c r="U20" s="7" t="str">
        <f>IF(AND(D20="SI",E20="OK",'9'!$A$47&lt;&gt;""),M20&amp;" - "&amp;C20,"")</f>
        <v>09 - Provvedimenti di pianificazione urbanistica generale</v>
      </c>
      <c r="V20" s="7"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7" customFormat="1" ht="20.100000000000001" customHeight="1" x14ac:dyDescent="0.25">
      <c r="B21" s="15">
        <f t="shared" si="0"/>
        <v>10</v>
      </c>
      <c r="C21" s="16" t="str">
        <f>'10'!A3</f>
        <v>Provvedimenti di pianificazione urbanistica attuativa</v>
      </c>
      <c r="D21" s="17" t="str">
        <f>'10'!F2</f>
        <v>SI</v>
      </c>
      <c r="E21" s="17" t="str">
        <f>IF(D21="SI",IF('10'!B44="Presenti campi non compilati","Errore","OK"),"-")</f>
        <v>OK</v>
      </c>
      <c r="F21" s="18" t="str">
        <f>IF(D21="SI",IF('10'!$A$47&lt;&gt;"","SI","NO"),"-")</f>
        <v>SI</v>
      </c>
      <c r="G21" s="7" t="str">
        <f t="shared" si="1"/>
        <v>10 - Provvedimenti di pianificazione urbanistica attuativa</v>
      </c>
      <c r="H21" s="19">
        <f>IF(AND(D21="SI",E21="OK"),'10'!$B$24,"Processo non sottoposto a mappatura e valutazione del rischio")</f>
        <v>3.8333333333333335</v>
      </c>
      <c r="I21" s="19">
        <f>IF(AND(D21="SI",E21="OK"),'10'!$B$40,"")</f>
        <v>1.75</v>
      </c>
      <c r="J21" s="19">
        <f>IF(AND(D21="SI",E21="OK"),'10'!$B$44,"")</f>
        <v>6.7083333333333339</v>
      </c>
      <c r="L21" s="7">
        <v>10</v>
      </c>
      <c r="M21" s="9" t="str">
        <f t="shared" si="7"/>
        <v>10</v>
      </c>
      <c r="O21" s="8">
        <f t="shared" si="2"/>
        <v>0</v>
      </c>
      <c r="P21" s="8">
        <f t="shared" si="3"/>
        <v>0</v>
      </c>
      <c r="Q21" s="8" t="str">
        <f t="shared" si="4"/>
        <v>10 - Provvedimenti di pianificazione urbanistica attuativa</v>
      </c>
      <c r="R21" s="8">
        <f t="shared" si="5"/>
        <v>0</v>
      </c>
      <c r="S21" s="8">
        <f t="shared" si="6"/>
        <v>0</v>
      </c>
      <c r="T21" s="7">
        <v>10</v>
      </c>
      <c r="U21" s="7" t="str">
        <f>IF(AND(D21="SI",E21="OK",'10'!$A$47&lt;&gt;""),M21&amp;" - "&amp;C21,"")</f>
        <v>10 - Provvedimenti di pianificazione urbanistica attuativa</v>
      </c>
      <c r="V21" s="7"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7" customFormat="1" ht="20.100000000000001" customHeight="1" x14ac:dyDescent="0.25">
      <c r="B22" s="15">
        <f t="shared" si="0"/>
        <v>11</v>
      </c>
      <c r="C22" s="16" t="str">
        <f>'11'!A3</f>
        <v xml:space="preserve">Levata dei protesti </v>
      </c>
      <c r="D22" s="17" t="str">
        <f>'11'!F2</f>
        <v>SI</v>
      </c>
      <c r="E22" s="17" t="str">
        <f>IF(D22="SI",IF('11'!$B$44="Presenti campi non compilati","Errore","OK"),"-")</f>
        <v>OK</v>
      </c>
      <c r="F22" s="18" t="str">
        <f>IF(D22="SI",IF('11'!$A$47&lt;&gt;"","SI","NO"),"-")</f>
        <v>SI</v>
      </c>
      <c r="G22" s="7" t="str">
        <f t="shared" si="1"/>
        <v xml:space="preserve">11 - Levata dei protesti </v>
      </c>
      <c r="H22" s="19">
        <f>IF(AND(D22="SI",E22="OK"),'11'!$B$24,"Processo non sottoposto a mappatura e valutazione del rischio")</f>
        <v>2</v>
      </c>
      <c r="I22" s="19">
        <f>IF(AND(D22="SI",E22="OK"),'11'!$B$40,"")</f>
        <v>1.75</v>
      </c>
      <c r="J22" s="19">
        <f>IF(AND(D22="SI",E22="OK"),'11'!$B$44,"")</f>
        <v>3.5</v>
      </c>
      <c r="L22" s="7">
        <v>11</v>
      </c>
      <c r="M22" s="9" t="str">
        <f t="shared" si="7"/>
        <v>11</v>
      </c>
      <c r="O22" s="8">
        <f t="shared" si="2"/>
        <v>0</v>
      </c>
      <c r="P22" s="8" t="str">
        <f t="shared" si="3"/>
        <v xml:space="preserve">11 - Levata dei protesti </v>
      </c>
      <c r="Q22" s="8">
        <f t="shared" si="4"/>
        <v>0</v>
      </c>
      <c r="R22" s="8">
        <f t="shared" si="5"/>
        <v>0</v>
      </c>
      <c r="S22" s="8">
        <f t="shared" si="6"/>
        <v>0</v>
      </c>
      <c r="T22" s="7">
        <v>11</v>
      </c>
      <c r="U22" s="7" t="str">
        <f>IF(AND(D22="SI",E22="OK",'11'!$A$47&lt;&gt;""),M22&amp;" - "&amp;C22,"")</f>
        <v xml:space="preserve">11 - Levata dei protesti </v>
      </c>
      <c r="V22" s="7" t="str">
        <f>IF(AND(U22&lt;&gt;"",'11'!$A$47&lt;&gt;""),'11'!$A$47,"")</f>
        <v xml:space="preserve">Quando il segretario esercita questa funzione, lo fa sempre alla presenza di un suo collaboratore che sia in grado in ogni momento di testimoniare dell'integrità dei suoi comportamenti. </v>
      </c>
    </row>
    <row r="23" spans="2:22" s="7" customFormat="1" ht="20.100000000000001" customHeight="1" x14ac:dyDescent="0.25">
      <c r="B23" s="15">
        <f t="shared" si="0"/>
        <v>12</v>
      </c>
      <c r="C23" s="16" t="str">
        <f>'12'!A3</f>
        <v>Gestione delle sanzioni per violazione del CDS</v>
      </c>
      <c r="D23" s="17" t="str">
        <f>'12'!F2</f>
        <v>NO</v>
      </c>
      <c r="E23" s="17" t="str">
        <f>IF(D23="SI",IF('12'!$B$44="Presenti campi non compilati","Errore","OK"),"-")</f>
        <v>-</v>
      </c>
      <c r="F23" s="18" t="str">
        <f>IF(D23="SI",IF('12'!$A$47&lt;&gt;"","SI","NO"),"-")</f>
        <v>-</v>
      </c>
      <c r="G23" s="7" t="str">
        <f t="shared" si="1"/>
        <v>12 - Gestione delle sanzioni per violazione del CDS</v>
      </c>
      <c r="H23" s="19" t="str">
        <f>IF(AND(D23="SI",E23="OK"),'12'!$B$24,"Processo non sottoposto a mappatura e valutazione del rischio")</f>
        <v>Processo non sottoposto a mappatura e valutazione del rischio</v>
      </c>
      <c r="I23" s="19" t="str">
        <f>IF(AND(D23="SI",E23="OK"),'12'!$B$40,"")</f>
        <v/>
      </c>
      <c r="J23" s="19" t="str">
        <f>IF(AND(D23="SI",E23="OK"),'12'!$B$44,"")</f>
        <v/>
      </c>
      <c r="L23" s="7">
        <v>12</v>
      </c>
      <c r="M23" s="9" t="str">
        <f t="shared" si="7"/>
        <v>12</v>
      </c>
      <c r="O23" s="8">
        <f t="shared" si="2"/>
        <v>0</v>
      </c>
      <c r="P23" s="8">
        <f t="shared" si="3"/>
        <v>0</v>
      </c>
      <c r="Q23" s="8">
        <f t="shared" si="4"/>
        <v>0</v>
      </c>
      <c r="R23" s="8">
        <f t="shared" si="5"/>
        <v>0</v>
      </c>
      <c r="S23" s="8">
        <f t="shared" si="6"/>
        <v>0</v>
      </c>
      <c r="T23" s="7">
        <v>12</v>
      </c>
      <c r="U23" s="7" t="str">
        <f>IF(AND(D23="SI",E23="OK",'12'!$A$47&lt;&gt;""),M23&amp;" - "&amp;C23,"")</f>
        <v/>
      </c>
      <c r="V23" s="7" t="str">
        <f>IF(AND(U23&lt;&gt;"",'12'!$A$47&lt;&gt;""),'12'!$A$47,"")</f>
        <v/>
      </c>
    </row>
    <row r="24" spans="2:22" s="7" customFormat="1" ht="20.100000000000001" customHeight="1" x14ac:dyDescent="0.25">
      <c r="B24" s="15">
        <f t="shared" si="0"/>
        <v>13</v>
      </c>
      <c r="C24" s="16" t="str">
        <f>'13'!A3</f>
        <v>Gestione ordinaria delle entrate di bilancio</v>
      </c>
      <c r="D24" s="17" t="str">
        <f>'13'!F2</f>
        <v>SI</v>
      </c>
      <c r="E24" s="17" t="str">
        <f>IF(D24="SI",IF('13'!$B$44="Presenti campi non compilati","Errore","OK"),"-")</f>
        <v>OK</v>
      </c>
      <c r="F24" s="18" t="str">
        <f>IF(D24="SI",IF('13'!$A$47&lt;&gt;"","SI","NO"),"-")</f>
        <v>SI</v>
      </c>
      <c r="G24" s="7" t="str">
        <f t="shared" si="1"/>
        <v>13 - Gestione ordinaria delle entrate di bilancio</v>
      </c>
      <c r="H24" s="19">
        <f>IF(AND(D24="SI",E24="OK"),'13'!$B$24,"Processo non sottoposto a mappatura e valutazione del rischio")</f>
        <v>2.1666666666666665</v>
      </c>
      <c r="I24" s="19">
        <f>IF(AND(D24="SI",E24="OK"),'13'!$B$40,"")</f>
        <v>1</v>
      </c>
      <c r="J24" s="19">
        <f>IF(AND(D24="SI",E24="OK"),'13'!$B$44,"")</f>
        <v>2.1666666666666665</v>
      </c>
      <c r="L24" s="7">
        <v>13</v>
      </c>
      <c r="M24" s="9" t="str">
        <f t="shared" si="7"/>
        <v>13</v>
      </c>
      <c r="O24" s="8">
        <f t="shared" si="2"/>
        <v>0</v>
      </c>
      <c r="P24" s="8" t="str">
        <f t="shared" si="3"/>
        <v>13 - Gestione ordinaria delle entrate di bilancio</v>
      </c>
      <c r="Q24" s="8">
        <f t="shared" si="4"/>
        <v>0</v>
      </c>
      <c r="R24" s="8">
        <f t="shared" si="5"/>
        <v>0</v>
      </c>
      <c r="S24" s="8">
        <f t="shared" si="6"/>
        <v>0</v>
      </c>
      <c r="T24" s="7">
        <v>13</v>
      </c>
      <c r="U24" s="7" t="str">
        <f>IF(AND(D24="SI",E24="OK",'13'!$A$47&lt;&gt;""),M24&amp;" - "&amp;C24,"")</f>
        <v>13 - Gestione ordinaria delle entrate di bilancio</v>
      </c>
      <c r="V24" s="7"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7" customFormat="1" ht="20.100000000000001" customHeight="1" x14ac:dyDescent="0.25">
      <c r="B25" s="15">
        <f t="shared" si="0"/>
        <v>14</v>
      </c>
      <c r="C25" s="16" t="str">
        <f>'14'!A3</f>
        <v>Gestione ordinaria delle spese di bilancio</v>
      </c>
      <c r="D25" s="17" t="str">
        <f>'14'!F2</f>
        <v>SI</v>
      </c>
      <c r="E25" s="17" t="str">
        <f>IF(D25="SI",IF('14'!$B$44="Presenti campi non compilati","Errore","OK"),"-")</f>
        <v>OK</v>
      </c>
      <c r="F25" s="18" t="str">
        <f>IF(D25="SI",IF('14'!$A$47&lt;&gt;"","SI","NO"),"-")</f>
        <v>SI</v>
      </c>
      <c r="G25" s="7" t="str">
        <f t="shared" si="1"/>
        <v>14 - Gestione ordinaria delle spese di bilancio</v>
      </c>
      <c r="H25" s="19">
        <f>IF(AND(D25="SI",E25="OK"),'14'!$B$24,"Processo non sottoposto a mappatura e valutazione del rischio")</f>
        <v>3.3333333333333335</v>
      </c>
      <c r="I25" s="19">
        <f>IF(AND(D25="SI",E25="OK"),'14'!$B$40,"")</f>
        <v>1</v>
      </c>
      <c r="J25" s="19">
        <f>IF(AND(D25="SI",E25="OK"),'14'!$B$44,"")</f>
        <v>3.3333333333333335</v>
      </c>
      <c r="L25" s="7">
        <v>14</v>
      </c>
      <c r="M25" s="9" t="str">
        <f t="shared" si="7"/>
        <v>14</v>
      </c>
      <c r="O25" s="8">
        <f t="shared" si="2"/>
        <v>0</v>
      </c>
      <c r="P25" s="8" t="str">
        <f t="shared" si="3"/>
        <v>14 - Gestione ordinaria delle spese di bilancio</v>
      </c>
      <c r="Q25" s="8">
        <f t="shared" si="4"/>
        <v>0</v>
      </c>
      <c r="R25" s="8">
        <f t="shared" si="5"/>
        <v>0</v>
      </c>
      <c r="S25" s="8">
        <f t="shared" si="6"/>
        <v>0</v>
      </c>
      <c r="T25" s="7">
        <v>14</v>
      </c>
      <c r="U25" s="7" t="str">
        <f>IF(AND(D25="SI",E25="OK",'14'!$A$47&lt;&gt;""),M25&amp;" - "&amp;C25,"")</f>
        <v>14 - Gestione ordinaria delle spese di bilancio</v>
      </c>
      <c r="V25" s="7"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7" customFormat="1" ht="20.100000000000001" customHeight="1" x14ac:dyDescent="0.25">
      <c r="B26" s="15">
        <f t="shared" si="0"/>
        <v>15</v>
      </c>
      <c r="C26" s="16" t="str">
        <f>'15'!A3</f>
        <v>Accertamenti e verifiche dei tributi locali</v>
      </c>
      <c r="D26" s="17" t="str">
        <f>'15'!F2</f>
        <v>SI</v>
      </c>
      <c r="E26" s="17" t="str">
        <f>IF(D26="SI",IF('15'!$B$44="Presenti campi non compilati","Errore","OK"),"-")</f>
        <v>OK</v>
      </c>
      <c r="F26" s="18" t="str">
        <f>IF(D26="SI",IF('15'!$A$47&lt;&gt;"","SI","NO"),"-")</f>
        <v>SI</v>
      </c>
      <c r="G26" s="7" t="str">
        <f t="shared" si="1"/>
        <v>15 - Accertamenti e verifiche dei tributi locali</v>
      </c>
      <c r="H26" s="19">
        <f>IF(AND(D26="SI",E26="OK"),'15'!$B$24,"Processo non sottoposto a mappatura e valutazione del rischio")</f>
        <v>3.1666666666666665</v>
      </c>
      <c r="I26" s="19">
        <f>IF(AND(D26="SI",E26="OK"),'15'!$B$40,"")</f>
        <v>1.25</v>
      </c>
      <c r="J26" s="19">
        <f>IF(AND(D26="SI",E26="OK"),'15'!$B$44,"")</f>
        <v>3.958333333333333</v>
      </c>
      <c r="L26" s="7">
        <v>15</v>
      </c>
      <c r="M26" s="9" t="str">
        <f t="shared" si="7"/>
        <v>15</v>
      </c>
      <c r="O26" s="8">
        <f t="shared" si="2"/>
        <v>0</v>
      </c>
      <c r="P26" s="8" t="str">
        <f t="shared" si="3"/>
        <v>15 - Accertamenti e verifiche dei tributi locali</v>
      </c>
      <c r="Q26" s="8">
        <f t="shared" si="4"/>
        <v>0</v>
      </c>
      <c r="R26" s="8">
        <f t="shared" si="5"/>
        <v>0</v>
      </c>
      <c r="S26" s="8">
        <f t="shared" si="6"/>
        <v>0</v>
      </c>
      <c r="T26" s="7">
        <v>15</v>
      </c>
      <c r="U26" s="7" t="str">
        <f>IF(AND(D26="SI",E26="OK",'15'!$A$47&lt;&gt;""),M26&amp;" - "&amp;C26,"")</f>
        <v>15 - Accertamenti e verifiche dei tributi locali</v>
      </c>
      <c r="V26" s="7"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7" customFormat="1" ht="20.100000000000001" customHeight="1" x14ac:dyDescent="0.25">
      <c r="B27" s="15">
        <f t="shared" si="0"/>
        <v>16</v>
      </c>
      <c r="C27" s="20" t="str">
        <f>'16'!A3</f>
        <v>Accertamenti con adesione dei tributi locali</v>
      </c>
      <c r="D27" s="17" t="str">
        <f>'16'!F2</f>
        <v>SI</v>
      </c>
      <c r="E27" s="17" t="str">
        <f>IF(D27="SI",IF('16'!$B$44="Presenti campi non compilati","Errore","OK"),"-")</f>
        <v>OK</v>
      </c>
      <c r="F27" s="18" t="str">
        <f>IF(D27="SI",IF('16'!$A$47&lt;&gt;"","SI","NO"),"-")</f>
        <v>SI</v>
      </c>
      <c r="G27" s="7" t="str">
        <f t="shared" si="1"/>
        <v>16 - Accertamenti con adesione dei tributi locali</v>
      </c>
      <c r="H27" s="19">
        <f>IF(AND(D27="SI",E27="OK"),'16'!$B$24,"Processo non sottoposto a mappatura e valutazione del rischio")</f>
        <v>3.8333333333333335</v>
      </c>
      <c r="I27" s="19">
        <f>IF(AND(D27="SI",E27="OK"),'16'!$B$40,"")</f>
        <v>1.25</v>
      </c>
      <c r="J27" s="19">
        <f>IF(AND(D27="SI",E27="OK"),'16'!$B$44,"")</f>
        <v>4.791666666666667</v>
      </c>
      <c r="L27" s="7">
        <v>16</v>
      </c>
      <c r="M27" s="9" t="str">
        <f t="shared" si="7"/>
        <v>16</v>
      </c>
      <c r="O27" s="8">
        <f t="shared" si="2"/>
        <v>0</v>
      </c>
      <c r="P27" s="8">
        <f t="shared" si="3"/>
        <v>0</v>
      </c>
      <c r="Q27" s="8" t="str">
        <f t="shared" si="4"/>
        <v>16 - Accertamenti con adesione dei tributi locali</v>
      </c>
      <c r="R27" s="8">
        <f t="shared" si="5"/>
        <v>0</v>
      </c>
      <c r="S27" s="8">
        <f t="shared" si="6"/>
        <v>0</v>
      </c>
      <c r="T27" s="7">
        <v>16</v>
      </c>
      <c r="U27" s="7" t="str">
        <f>IF(AND(D27="SI",E27="OK",'16'!$A$47&lt;&gt;""),M27&amp;" - "&amp;C27,"")</f>
        <v>16 - Accertamenti con adesione dei tributi locali</v>
      </c>
      <c r="V27" s="7"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7" customFormat="1" ht="20.100000000000001" customHeight="1" x14ac:dyDescent="0.25">
      <c r="B28" s="15">
        <f t="shared" si="0"/>
        <v>17</v>
      </c>
      <c r="C28" s="21" t="str">
        <f>'17'!A3</f>
        <v>Accertamenti e controlli sugli abusi edilizi</v>
      </c>
      <c r="D28" s="17" t="str">
        <f>'17'!F2</f>
        <v>SI</v>
      </c>
      <c r="E28" s="17" t="str">
        <f>IF(D28="SI",IF('17'!$B$44="Presenti campi non compilati","Errore","OK"),"-")</f>
        <v>OK</v>
      </c>
      <c r="F28" s="18" t="str">
        <f>IF(D28="SI",IF('17'!$A$47&lt;&gt;"","SI","NO"),"-")</f>
        <v>SI</v>
      </c>
      <c r="G28" s="7" t="str">
        <f t="shared" si="1"/>
        <v>17 - Accertamenti e controlli sugli abusi edilizi</v>
      </c>
      <c r="H28" s="19">
        <f>IF(AND(D28="SI",E28="OK"),'17'!$B$24,"Processo non sottoposto a mappatura e valutazione del rischio")</f>
        <v>2.6666666666666665</v>
      </c>
      <c r="I28" s="19">
        <f>IF(AND(D28="SI",E28="OK"),'17'!$B$40,"")</f>
        <v>1</v>
      </c>
      <c r="J28" s="19">
        <f>IF(AND(D28="SI",E28="OK"),'17'!$B$44,"")</f>
        <v>2.6666666666666665</v>
      </c>
      <c r="L28" s="7">
        <v>17</v>
      </c>
      <c r="M28" s="9" t="str">
        <f t="shared" si="7"/>
        <v>17</v>
      </c>
      <c r="O28" s="8">
        <f t="shared" si="2"/>
        <v>0</v>
      </c>
      <c r="P28" s="8" t="str">
        <f t="shared" si="3"/>
        <v>17 - Accertamenti e controlli sugli abusi edilizi</v>
      </c>
      <c r="Q28" s="8">
        <f t="shared" si="4"/>
        <v>0</v>
      </c>
      <c r="R28" s="8">
        <f t="shared" si="5"/>
        <v>0</v>
      </c>
      <c r="S28" s="8">
        <f t="shared" si="6"/>
        <v>0</v>
      </c>
      <c r="T28" s="7">
        <v>17</v>
      </c>
      <c r="U28" s="7" t="str">
        <f>IF(AND(D28="SI",E28="OK",'17'!$A$47&lt;&gt;""),M28&amp;" - "&amp;C28,"")</f>
        <v>17 - Accertamenti e controlli sugli abusi edilizi</v>
      </c>
      <c r="V28" s="7"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7" customFormat="1" ht="20.100000000000001" customHeight="1" x14ac:dyDescent="0.25">
      <c r="B29" s="15">
        <f t="shared" si="0"/>
        <v>18</v>
      </c>
      <c r="C29" s="16" t="str">
        <f>'18'!A3</f>
        <v>Incentivi economici al personale (produttività e retribuzioni di risultato)</v>
      </c>
      <c r="D29" s="17" t="str">
        <f>'18'!F2</f>
        <v>SI</v>
      </c>
      <c r="E29" s="17" t="str">
        <f>IF(D29="SI",IF('18'!$B$44="Presenti campi non compilati","Errore","OK"),"-")</f>
        <v>OK</v>
      </c>
      <c r="F29" s="18" t="str">
        <f>IF(D29="SI",IF('18'!$A$47&lt;&gt;"","SI","NO"),"-")</f>
        <v>SI</v>
      </c>
      <c r="G29" s="7" t="str">
        <f t="shared" si="1"/>
        <v>18 - Incentivi economici al personale (produttività e retribuzioni di risultato)</v>
      </c>
      <c r="H29" s="19">
        <f>IF(AND(D29="SI",E29="OK"),'18'!$B$24,"Processo non sottoposto a mappatura e valutazione del rischio")</f>
        <v>1.8333333333333333</v>
      </c>
      <c r="I29" s="19">
        <f>IF(AND(D29="SI",E29="OK"),'18'!$B$40,"")</f>
        <v>2.25</v>
      </c>
      <c r="J29" s="19">
        <f>IF(AND(D29="SI",E29="OK"),'18'!$B$44,"")</f>
        <v>4.125</v>
      </c>
      <c r="L29" s="7">
        <v>18</v>
      </c>
      <c r="M29" s="9" t="str">
        <f t="shared" si="7"/>
        <v>18</v>
      </c>
      <c r="O29" s="8">
        <f t="shared" si="2"/>
        <v>0</v>
      </c>
      <c r="P29" s="8">
        <f t="shared" si="3"/>
        <v>0</v>
      </c>
      <c r="Q29" s="8" t="str">
        <f t="shared" si="4"/>
        <v>18 - Incentivi economici al personale (produttività e retribuzioni di risultato)</v>
      </c>
      <c r="R29" s="8">
        <f t="shared" si="5"/>
        <v>0</v>
      </c>
      <c r="S29" s="8">
        <f t="shared" si="6"/>
        <v>0</v>
      </c>
      <c r="T29" s="7">
        <v>18</v>
      </c>
      <c r="U29" s="7" t="str">
        <f>IF(AND(D29="SI",E29="OK",'18'!$A$47&lt;&gt;""),M29&amp;" - "&amp;C29,"")</f>
        <v>18 - Incentivi economici al personale (produttività e retribuzioni di risultato)</v>
      </c>
      <c r="V29" s="7"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7" customFormat="1" ht="20.100000000000001" customHeight="1" x14ac:dyDescent="0.25">
      <c r="B30" s="15">
        <f t="shared" si="0"/>
        <v>19</v>
      </c>
      <c r="C30" s="16" t="str">
        <f>'19'!A3</f>
        <v>Autorizzazione all’occupazione del suolo pubblico</v>
      </c>
      <c r="D30" s="17" t="str">
        <f>'19'!F2</f>
        <v>SI</v>
      </c>
      <c r="E30" s="17" t="str">
        <f>IF(D30="SI",IF('19'!$B$44="Presenti campi non compilati","Errore","OK"),"-")</f>
        <v>OK</v>
      </c>
      <c r="F30" s="18" t="str">
        <f>IF(D30="SI",IF('19'!$A$47&lt;&gt;"","SI","NO"),"-")</f>
        <v>SI</v>
      </c>
      <c r="G30" s="7" t="str">
        <f t="shared" si="1"/>
        <v>19 - Autorizzazione all’occupazione del suolo pubblico</v>
      </c>
      <c r="H30" s="19">
        <f>IF(AND(D30="SI",E30="OK"),'19'!$B$24,"Processo non sottoposto a mappatura e valutazione del rischio")</f>
        <v>2.1666666666666665</v>
      </c>
      <c r="I30" s="19">
        <f>IF(AND(D30="SI",E30="OK"),'19'!$B$40,"")</f>
        <v>1</v>
      </c>
      <c r="J30" s="19">
        <f>IF(AND(D30="SI",E30="OK"),'19'!$B$44,"")</f>
        <v>2.1666666666666665</v>
      </c>
      <c r="L30" s="7">
        <v>19</v>
      </c>
      <c r="M30" s="9" t="str">
        <f t="shared" si="7"/>
        <v>19</v>
      </c>
      <c r="O30" s="8">
        <f t="shared" si="2"/>
        <v>0</v>
      </c>
      <c r="P30" s="8" t="str">
        <f t="shared" si="3"/>
        <v>19 - Autorizzazione all’occupazione del suolo pubblico</v>
      </c>
      <c r="Q30" s="8">
        <f t="shared" si="4"/>
        <v>0</v>
      </c>
      <c r="R30" s="8">
        <f t="shared" si="5"/>
        <v>0</v>
      </c>
      <c r="S30" s="8">
        <f t="shared" si="6"/>
        <v>0</v>
      </c>
      <c r="T30" s="7">
        <v>19</v>
      </c>
      <c r="U30" s="7" t="str">
        <f>IF(AND(D30="SI",E30="OK",'19'!$A$47&lt;&gt;""),M30&amp;" - "&amp;C30,"")</f>
        <v>19 - Autorizzazione all’occupazione del suolo pubblico</v>
      </c>
      <c r="V30" s="7"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7" customFormat="1" ht="30.75" customHeight="1" x14ac:dyDescent="0.25">
      <c r="B31" s="15">
        <f t="shared" si="0"/>
        <v>20</v>
      </c>
      <c r="C31" s="22" t="str">
        <f>'20'!A3</f>
        <v>Autorizzazioni ex artt. 68 e 69 del TULPS (spettacoli anche viaggianti, pubblici intrattenimenti, feste da ballo, esposizioni, gare)</v>
      </c>
      <c r="D31" s="17" t="str">
        <f>'20'!$F$2</f>
        <v>SI</v>
      </c>
      <c r="E31" s="17" t="str">
        <f>IF(D31="SI",IF('20'!$B$44="Presenti campi non compilati","Errore","OK"),"-")</f>
        <v>OK</v>
      </c>
      <c r="F31" s="18" t="str">
        <f>IF(D31="SI",IF('20'!$A$47&lt;&gt;"","SI","NO"),"-")</f>
        <v>SI</v>
      </c>
      <c r="G31" s="7" t="str">
        <f t="shared" si="1"/>
        <v>20 - Autorizzazioni ex artt. 68 e 69 del TULPS (spettacoli anche viaggianti, pubblici intrattenimenti, feste da ballo, esposizioni, gare)</v>
      </c>
      <c r="H31" s="19">
        <f>IF(AND(D31="SI",E31="OK"),'20'!$B$24,"Processo non sottoposto a mappatura e valutazione del rischio")</f>
        <v>2.8333333333333335</v>
      </c>
      <c r="I31" s="19">
        <f>IF(AND(D31="SI",E31="OK"),'20'!$B$40,"")</f>
        <v>1.25</v>
      </c>
      <c r="J31" s="19">
        <f>IF(AND(D31="SI",E31="OK"),'20'!$B$44,"")</f>
        <v>3.541666666666667</v>
      </c>
      <c r="L31" s="7">
        <v>20</v>
      </c>
      <c r="M31" s="9" t="str">
        <f t="shared" si="7"/>
        <v>20</v>
      </c>
      <c r="O31" s="8">
        <f t="shared" si="2"/>
        <v>0</v>
      </c>
      <c r="P31" s="8" t="str">
        <f t="shared" si="3"/>
        <v>20 - Autorizzazioni ex artt. 68 e 69 del TULPS (spettacoli anche viaggianti, pubblici intrattenimenti, feste da ballo, esposizioni, gare)</v>
      </c>
      <c r="Q31" s="8">
        <f t="shared" si="4"/>
        <v>0</v>
      </c>
      <c r="R31" s="8">
        <f t="shared" si="5"/>
        <v>0</v>
      </c>
      <c r="S31" s="8">
        <f t="shared" si="6"/>
        <v>0</v>
      </c>
      <c r="T31" s="7">
        <v>20</v>
      </c>
      <c r="U31" s="7" t="str">
        <f>IF(AND(D31="SI",E31="OK",'20'!$A$47&lt;&gt;""),M31&amp;" - "&amp;C31,"")</f>
        <v>20 - Autorizzazioni ex artt. 68 e 69 del TULPS (spettacoli anche viaggianti, pubblici intrattenimenti, feste da ballo, esposizioni, gare)</v>
      </c>
      <c r="V31" s="7"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7" customFormat="1" ht="20.100000000000001" customHeight="1" x14ac:dyDescent="0.25">
      <c r="B32" s="15">
        <f t="shared" si="0"/>
        <v>21</v>
      </c>
      <c r="C32" s="16" t="str">
        <f>'21'!A3</f>
        <v>Permesso di costruire convenzionato</v>
      </c>
      <c r="D32" s="17" t="str">
        <f>'21'!$F$2</f>
        <v>SI</v>
      </c>
      <c r="E32" s="17" t="str">
        <f>IF(D32="SI",IF('21'!$B$44="Presenti campi non compilati","Errore","OK"),"-")</f>
        <v>OK</v>
      </c>
      <c r="F32" s="18" t="str">
        <f>IF(D32="SI",IF('21'!$A$47&lt;&gt;"","SI","NO"),"-")</f>
        <v>SI</v>
      </c>
      <c r="G32" s="7" t="str">
        <f t="shared" si="1"/>
        <v>21 - Permesso di costruire convenzionato</v>
      </c>
      <c r="H32" s="19">
        <f>IF(AND(D32="SI",E32="OK"),'21'!$B$24,"Processo non sottoposto a mappatura e valutazione del rischio")</f>
        <v>3.3333333333333335</v>
      </c>
      <c r="I32" s="19">
        <f>IF(AND(D32="SI",E32="OK"),'21'!$B$40,"")</f>
        <v>1.25</v>
      </c>
      <c r="J32" s="19">
        <f>IF(AND(D32="SI",E32="OK"),'21'!$B$44,"")</f>
        <v>4.166666666666667</v>
      </c>
      <c r="L32" s="7">
        <v>21</v>
      </c>
      <c r="M32" s="9" t="str">
        <f t="shared" si="7"/>
        <v>21</v>
      </c>
      <c r="O32" s="8">
        <f t="shared" si="2"/>
        <v>0</v>
      </c>
      <c r="P32" s="8">
        <f t="shared" si="3"/>
        <v>0</v>
      </c>
      <c r="Q32" s="8" t="str">
        <f t="shared" si="4"/>
        <v>21 - Permesso di costruire convenzionato</v>
      </c>
      <c r="R32" s="8">
        <f t="shared" si="5"/>
        <v>0</v>
      </c>
      <c r="S32" s="8">
        <f t="shared" si="6"/>
        <v>0</v>
      </c>
      <c r="T32" s="7">
        <v>21</v>
      </c>
      <c r="U32" s="7" t="str">
        <f>IF(AND(D32="SI",E32="OK",'21'!$A$47&lt;&gt;""),M32&amp;" - "&amp;C32,"")</f>
        <v>21 - Permesso di costruire convenzionato</v>
      </c>
      <c r="V32" s="7"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7" customFormat="1" ht="20.100000000000001" customHeight="1" x14ac:dyDescent="0.25">
      <c r="B33" s="15">
        <f t="shared" si="0"/>
        <v>22</v>
      </c>
      <c r="C33" s="16" t="str">
        <f>'22'!A3</f>
        <v>Pratiche anagrafiche</v>
      </c>
      <c r="D33" s="17" t="str">
        <f>'22'!$F$2</f>
        <v>SI</v>
      </c>
      <c r="E33" s="17" t="str">
        <f>IF(D33="SI",IF('22'!$B$44="Presenti campi non compilati","Errore","OK"),"-")</f>
        <v>OK</v>
      </c>
      <c r="F33" s="18" t="str">
        <f>IF(D33="SI",IF('22'!$A$47&lt;&gt;"","SI","NO"),"-")</f>
        <v>SI</v>
      </c>
      <c r="G33" s="7" t="str">
        <f t="shared" si="1"/>
        <v>22 - Pratiche anagrafiche</v>
      </c>
      <c r="H33" s="19">
        <f>IF(AND(D33="SI",E33="OK"),'22'!$B$24,"Processo non sottoposto a mappatura e valutazione del rischio")</f>
        <v>2.1666666666666665</v>
      </c>
      <c r="I33" s="19">
        <f>IF(AND(D33="SI",E33="OK"),'22'!$B$40,"")</f>
        <v>1</v>
      </c>
      <c r="J33" s="19">
        <f>IF(AND(D33="SI",E33="OK"),'22'!$B$44,"")</f>
        <v>2.1666666666666665</v>
      </c>
      <c r="L33" s="7">
        <v>22</v>
      </c>
      <c r="M33" s="9" t="str">
        <f t="shared" si="7"/>
        <v>22</v>
      </c>
      <c r="O33" s="8">
        <f t="shared" si="2"/>
        <v>0</v>
      </c>
      <c r="P33" s="8" t="str">
        <f t="shared" si="3"/>
        <v>22 - Pratiche anagrafiche</v>
      </c>
      <c r="Q33" s="8">
        <f t="shared" si="4"/>
        <v>0</v>
      </c>
      <c r="R33" s="8">
        <f t="shared" si="5"/>
        <v>0</v>
      </c>
      <c r="S33" s="8">
        <f t="shared" si="6"/>
        <v>0</v>
      </c>
      <c r="T33" s="7">
        <v>22</v>
      </c>
      <c r="U33" s="7" t="str">
        <f>IF(AND(D33="SI",E33="OK",'22'!$A$47&lt;&gt;""),M33&amp;" - "&amp;C33,"")</f>
        <v>22 - Pratiche anagrafiche</v>
      </c>
      <c r="V33" s="7"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7" customFormat="1" ht="20.100000000000001" customHeight="1" x14ac:dyDescent="0.25">
      <c r="B34" s="15">
        <f t="shared" si="0"/>
        <v>23</v>
      </c>
      <c r="C34" s="16" t="str">
        <f>'23'!A3</f>
        <v>Documenti di identità</v>
      </c>
      <c r="D34" s="17" t="str">
        <f>'23'!$F$2</f>
        <v>SI</v>
      </c>
      <c r="E34" s="17" t="str">
        <f>IF(D34="SI",IF('23'!$B$44="Presenti campi non compilati","Errore","OK"),"-")</f>
        <v>OK</v>
      </c>
      <c r="F34" s="18" t="str">
        <f>IF(D34="SI",IF('23'!$A$47&lt;&gt;"","SI","NO"),"-")</f>
        <v>SI</v>
      </c>
      <c r="G34" s="7" t="str">
        <f t="shared" si="1"/>
        <v>23 - Documenti di identità</v>
      </c>
      <c r="H34" s="19">
        <f>IF(AND(D34="SI",E34="OK"),'23'!$B$24,"Processo non sottoposto a mappatura e valutazione del rischio")</f>
        <v>2</v>
      </c>
      <c r="I34" s="19">
        <f>IF(AND(D34="SI",E34="OK"),'23'!$B$40,"")</f>
        <v>1</v>
      </c>
      <c r="J34" s="19">
        <f>IF(AND(D34="SI",E34="OK"),'23'!$B$44,"")</f>
        <v>2</v>
      </c>
      <c r="L34" s="7">
        <v>23</v>
      </c>
      <c r="M34" s="9" t="str">
        <f t="shared" si="7"/>
        <v>23</v>
      </c>
      <c r="O34" s="8">
        <f t="shared" si="2"/>
        <v>0</v>
      </c>
      <c r="P34" s="8" t="str">
        <f t="shared" si="3"/>
        <v>23 - Documenti di identità</v>
      </c>
      <c r="Q34" s="8">
        <f t="shared" si="4"/>
        <v>0</v>
      </c>
      <c r="R34" s="8">
        <f t="shared" si="5"/>
        <v>0</v>
      </c>
      <c r="S34" s="8">
        <f t="shared" si="6"/>
        <v>0</v>
      </c>
      <c r="T34" s="7">
        <v>23</v>
      </c>
      <c r="U34" s="7" t="str">
        <f>IF(AND(D34="SI",E34="OK",'23'!$A$47&lt;&gt;""),M34&amp;" - "&amp;C34,"")</f>
        <v>23 - Documenti di identità</v>
      </c>
      <c r="V34" s="7"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7" customFormat="1" ht="20.100000000000001" customHeight="1" x14ac:dyDescent="0.25">
      <c r="B35" s="15">
        <f t="shared" si="0"/>
        <v>24</v>
      </c>
      <c r="C35" s="16" t="str">
        <f>'24'!A3</f>
        <v>Servizi per minori e famiglie</v>
      </c>
      <c r="D35" s="17" t="str">
        <f>'24'!$F$2</f>
        <v>SI</v>
      </c>
      <c r="E35" s="17" t="str">
        <f>IF(D35="SI",IF('24'!$B$44="Presenti campi non compilati","Errore","OK"),"-")</f>
        <v>OK</v>
      </c>
      <c r="F35" s="18" t="str">
        <f>IF(D35="SI",IF('24'!$A$47&lt;&gt;"","SI","NO"),"-")</f>
        <v>SI</v>
      </c>
      <c r="G35" s="7" t="str">
        <f t="shared" si="1"/>
        <v>24 - Servizi per minori e famiglie</v>
      </c>
      <c r="H35" s="19">
        <f>IF(AND(D35="SI",E35="OK"),'24'!$B$24,"Processo non sottoposto a mappatura e valutazione del rischio")</f>
        <v>3.5</v>
      </c>
      <c r="I35" s="19">
        <f>IF(AND(D35="SI",E35="OK"),'24'!$B$40,"")</f>
        <v>1.25</v>
      </c>
      <c r="J35" s="19">
        <f>IF(AND(D35="SI",E35="OK"),'24'!$B$44,"")</f>
        <v>4.375</v>
      </c>
      <c r="L35" s="7">
        <v>24</v>
      </c>
      <c r="M35" s="9" t="str">
        <f t="shared" si="7"/>
        <v>24</v>
      </c>
      <c r="O35" s="8">
        <f t="shared" si="2"/>
        <v>0</v>
      </c>
      <c r="P35" s="8">
        <f t="shared" si="3"/>
        <v>0</v>
      </c>
      <c r="Q35" s="8" t="str">
        <f t="shared" si="4"/>
        <v>24 - Servizi per minori e famiglie</v>
      </c>
      <c r="R35" s="8">
        <f t="shared" si="5"/>
        <v>0</v>
      </c>
      <c r="S35" s="8">
        <f t="shared" si="6"/>
        <v>0</v>
      </c>
      <c r="T35" s="7">
        <v>24</v>
      </c>
      <c r="U35" s="7" t="str">
        <f>IF(AND(D35="SI",E35="OK",'24'!$A$47&lt;&gt;""),M35&amp;" - "&amp;C35,"")</f>
        <v>24 - Servizi per minori e famiglie</v>
      </c>
      <c r="V35" s="7"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7" customFormat="1" ht="20.100000000000001" customHeight="1" x14ac:dyDescent="0.25">
      <c r="B36" s="15">
        <f t="shared" si="0"/>
        <v>25</v>
      </c>
      <c r="C36" s="16" t="str">
        <f>'25'!A3</f>
        <v>Servizi assistenziali e socio-sanitari per anziani</v>
      </c>
      <c r="D36" s="17" t="str">
        <f>'25'!$F$2</f>
        <v>SI</v>
      </c>
      <c r="E36" s="17" t="str">
        <f>IF(D36="SI",IF('25'!$B$44="Presenti campi non compilati","Errore","OK"),"-")</f>
        <v>OK</v>
      </c>
      <c r="F36" s="18" t="str">
        <f>IF(D36="SI",IF('25'!$A$47&lt;&gt;"","SI","NO"),"-")</f>
        <v>SI</v>
      </c>
      <c r="G36" s="7" t="str">
        <f t="shared" si="1"/>
        <v>25 - Servizi assistenziali e socio-sanitari per anziani</v>
      </c>
      <c r="H36" s="19">
        <f>IF(AND(D36="SI",E36="OK"),'25'!$B$24,"Processo non sottoposto a mappatura e valutazione del rischio")</f>
        <v>3.5</v>
      </c>
      <c r="I36" s="19">
        <f>IF(AND(D36="SI",E36="OK"),'25'!$B$40,"")</f>
        <v>1.25</v>
      </c>
      <c r="J36" s="19">
        <f>IF(AND(D36="SI",E36="OK"),'25'!$B$44,"")</f>
        <v>4.375</v>
      </c>
      <c r="L36" s="7">
        <v>25</v>
      </c>
      <c r="M36" s="9" t="str">
        <f t="shared" si="7"/>
        <v>25</v>
      </c>
      <c r="O36" s="8">
        <f t="shared" si="2"/>
        <v>0</v>
      </c>
      <c r="P36" s="8">
        <f t="shared" si="3"/>
        <v>0</v>
      </c>
      <c r="Q36" s="8" t="str">
        <f t="shared" si="4"/>
        <v>25 - Servizi assistenziali e socio-sanitari per anziani</v>
      </c>
      <c r="R36" s="8">
        <f t="shared" si="5"/>
        <v>0</v>
      </c>
      <c r="S36" s="8">
        <f t="shared" si="6"/>
        <v>0</v>
      </c>
      <c r="T36" s="7">
        <v>25</v>
      </c>
      <c r="U36" s="7" t="str">
        <f>IF(AND(D36="SI",E36="OK",'25'!$A$47&lt;&gt;""),M36&amp;" - "&amp;C36,"")</f>
        <v>25 - Servizi assistenziali e socio-sanitari per anziani</v>
      </c>
      <c r="V36" s="7"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7" customFormat="1" ht="20.100000000000001" customHeight="1" x14ac:dyDescent="0.25">
      <c r="B37" s="15">
        <f t="shared" si="0"/>
        <v>26</v>
      </c>
      <c r="C37" s="16" t="str">
        <f>'26'!A3</f>
        <v>Servizi per disabili</v>
      </c>
      <c r="D37" s="17" t="str">
        <f>'26'!$F$2</f>
        <v>SI</v>
      </c>
      <c r="E37" s="17" t="str">
        <f>IF(D37="SI",IF('26'!$B$44="Presenti campi non compilati","Errore","OK"),"-")</f>
        <v>OK</v>
      </c>
      <c r="F37" s="18" t="str">
        <f>IF(D37="SI",IF('26'!$A$47&lt;&gt;"","SI","NO"),"-")</f>
        <v>SI</v>
      </c>
      <c r="G37" s="7" t="str">
        <f t="shared" si="1"/>
        <v>26 - Servizi per disabili</v>
      </c>
      <c r="H37" s="19">
        <f>IF(AND(D37="SI",E37="OK"),'26'!$B$24,"Processo non sottoposto a mappatura e valutazione del rischio")</f>
        <v>3.5</v>
      </c>
      <c r="I37" s="19">
        <f>IF(AND(D37="SI",E37="OK"),'26'!$B$40,"")</f>
        <v>1.25</v>
      </c>
      <c r="J37" s="19">
        <f>IF(AND(D37="SI",E37="OK"),'26'!$B$44,"")</f>
        <v>4.375</v>
      </c>
      <c r="L37" s="7">
        <v>26</v>
      </c>
      <c r="M37" s="9" t="str">
        <f t="shared" si="7"/>
        <v>26</v>
      </c>
      <c r="O37" s="8">
        <f t="shared" si="2"/>
        <v>0</v>
      </c>
      <c r="P37" s="8">
        <f t="shared" si="3"/>
        <v>0</v>
      </c>
      <c r="Q37" s="8" t="str">
        <f t="shared" si="4"/>
        <v>26 - Servizi per disabili</v>
      </c>
      <c r="R37" s="8">
        <f t="shared" si="5"/>
        <v>0</v>
      </c>
      <c r="S37" s="8">
        <f t="shared" si="6"/>
        <v>0</v>
      </c>
      <c r="T37" s="7">
        <v>26</v>
      </c>
      <c r="U37" s="7" t="str">
        <f>IF(AND(D37="SI",E37="OK",'26'!$A$47&lt;&gt;""),M37&amp;" - "&amp;C37,"")</f>
        <v>26 - Servizi per disabili</v>
      </c>
      <c r="V37" s="7"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7" customFormat="1" ht="20.100000000000001" customHeight="1" x14ac:dyDescent="0.25">
      <c r="B38" s="15">
        <f t="shared" si="0"/>
        <v>27</v>
      </c>
      <c r="C38" s="16" t="str">
        <f>'27'!A3</f>
        <v>Servizi per adulti in difficoltà</v>
      </c>
      <c r="D38" s="17" t="str">
        <f>'27'!$F$2</f>
        <v>SI</v>
      </c>
      <c r="E38" s="17" t="str">
        <f>IF(D38="SI",IF('27'!$B$44="Presenti campi non compilati","Errore","OK"),"-")</f>
        <v>OK</v>
      </c>
      <c r="F38" s="18" t="str">
        <f>IF(D38="SI",IF('27'!$A$47&lt;&gt;"","SI","NO"),"-")</f>
        <v>SI</v>
      </c>
      <c r="G38" s="7" t="str">
        <f t="shared" si="1"/>
        <v>27 - Servizi per adulti in difficoltà</v>
      </c>
      <c r="H38" s="19">
        <f>IF(AND(D38="SI",E38="OK"),'27'!$B$24,"Processo non sottoposto a mappatura e valutazione del rischio")</f>
        <v>3.5</v>
      </c>
      <c r="I38" s="19">
        <f>IF(AND(D38="SI",E38="OK"),'27'!$B$40,"")</f>
        <v>1.25</v>
      </c>
      <c r="J38" s="19">
        <f>IF(AND(D38="SI",E38="OK"),'27'!$B$44,"")</f>
        <v>4.375</v>
      </c>
      <c r="L38" s="7">
        <v>27</v>
      </c>
      <c r="M38" s="9" t="str">
        <f t="shared" si="7"/>
        <v>27</v>
      </c>
      <c r="O38" s="8">
        <f t="shared" si="2"/>
        <v>0</v>
      </c>
      <c r="P38" s="8">
        <f t="shared" si="3"/>
        <v>0</v>
      </c>
      <c r="Q38" s="8" t="str">
        <f t="shared" si="4"/>
        <v>27 - Servizi per adulti in difficoltà</v>
      </c>
      <c r="R38" s="8">
        <f t="shared" si="5"/>
        <v>0</v>
      </c>
      <c r="S38" s="8">
        <f t="shared" si="6"/>
        <v>0</v>
      </c>
      <c r="T38" s="7">
        <v>27</v>
      </c>
      <c r="U38" s="7" t="str">
        <f>IF(AND(D38="SI",E38="OK",'27'!$A$47&lt;&gt;""),M38&amp;" - "&amp;C38,"")</f>
        <v>27 - Servizi per adulti in difficoltà</v>
      </c>
      <c r="V38" s="7"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7" customFormat="1" ht="20.100000000000001" customHeight="1" x14ac:dyDescent="0.25">
      <c r="B39" s="15">
        <f t="shared" si="0"/>
        <v>28</v>
      </c>
      <c r="C39" s="16" t="str">
        <f>'28'!A3</f>
        <v>Servizi di integrazione dei cittadini stranieri</v>
      </c>
      <c r="D39" s="17" t="str">
        <f>'28'!$F$2</f>
        <v>SI</v>
      </c>
      <c r="E39" s="17" t="str">
        <f>IF(D39="SI",IF('28'!$B$44="Presenti campi non compilati","Errore","OK"),"-")</f>
        <v>OK</v>
      </c>
      <c r="F39" s="18" t="str">
        <f>IF(D39="SI",IF('28'!$A$47&lt;&gt;"","SI","NO"),"-")</f>
        <v>SI</v>
      </c>
      <c r="G39" s="7" t="str">
        <f t="shared" si="1"/>
        <v>28 - Servizi di integrazione dei cittadini stranieri</v>
      </c>
      <c r="H39" s="19">
        <f>IF(AND(D39="SI",E39="OK"),'28'!$B$24,"Processo non sottoposto a mappatura e valutazione del rischio")</f>
        <v>3.5</v>
      </c>
      <c r="I39" s="19">
        <f>IF(AND(D39="SI",E39="OK"),'28'!$B$40,"")</f>
        <v>1.25</v>
      </c>
      <c r="J39" s="19">
        <f>IF(AND(D39="SI",E39="OK"),'28'!$B$44,"")</f>
        <v>4.375</v>
      </c>
      <c r="L39" s="7">
        <v>28</v>
      </c>
      <c r="M39" s="9" t="str">
        <f t="shared" si="7"/>
        <v>28</v>
      </c>
      <c r="O39" s="8">
        <f t="shared" si="2"/>
        <v>0</v>
      </c>
      <c r="P39" s="8">
        <f t="shared" si="3"/>
        <v>0</v>
      </c>
      <c r="Q39" s="8" t="str">
        <f t="shared" si="4"/>
        <v>28 - Servizi di integrazione dei cittadini stranieri</v>
      </c>
      <c r="R39" s="8">
        <f t="shared" si="5"/>
        <v>0</v>
      </c>
      <c r="S39" s="8">
        <f t="shared" si="6"/>
        <v>0</v>
      </c>
      <c r="T39" s="7">
        <v>28</v>
      </c>
      <c r="U39" s="7" t="str">
        <f>IF(AND(D39="SI",E39="OK",'28'!$A$47&lt;&gt;""),M39&amp;" - "&amp;C39,"")</f>
        <v>28 - Servizi di integrazione dei cittadini stranieri</v>
      </c>
      <c r="V39" s="7"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7" customFormat="1" ht="20.100000000000001" customHeight="1" x14ac:dyDescent="0.25">
      <c r="B40" s="15">
        <f t="shared" si="0"/>
        <v>29</v>
      </c>
      <c r="C40" s="16" t="str">
        <f>'29'!A3</f>
        <v>Raccolta e smaltimento rifiuti</v>
      </c>
      <c r="D40" s="17" t="str">
        <f>'29'!$F$2</f>
        <v>SI</v>
      </c>
      <c r="E40" s="17" t="str">
        <f>IF(D40="SI",IF('29'!$B$44="Presenti campi non compilati","Errore","OK"),"-")</f>
        <v>OK</v>
      </c>
      <c r="F40" s="18" t="str">
        <f>IF(D40="SI",IF('29'!$A$47&lt;&gt;"","SI","NO"),"-")</f>
        <v>SI</v>
      </c>
      <c r="G40" s="7" t="str">
        <f t="shared" si="1"/>
        <v>29 - Raccolta e smaltimento rifiuti</v>
      </c>
      <c r="H40" s="19">
        <f>IF(AND(D40="SI",E40="OK"),'29'!$B$24,"Processo non sottoposto a mappatura e valutazione del rischio")</f>
        <v>3.6666666666666665</v>
      </c>
      <c r="I40" s="19">
        <f>IF(AND(D40="SI",E40="OK"),'29'!$B$40,"")</f>
        <v>1.25</v>
      </c>
      <c r="J40" s="19">
        <f>IF(AND(D40="SI",E40="OK"),'29'!$B$44,"")</f>
        <v>4.583333333333333</v>
      </c>
      <c r="L40" s="7">
        <v>29</v>
      </c>
      <c r="M40" s="9" t="str">
        <f t="shared" si="7"/>
        <v>29</v>
      </c>
      <c r="O40" s="8">
        <f t="shared" si="2"/>
        <v>0</v>
      </c>
      <c r="P40" s="8">
        <f t="shared" si="3"/>
        <v>0</v>
      </c>
      <c r="Q40" s="8" t="str">
        <f t="shared" si="4"/>
        <v>29 - Raccolta e smaltimento rifiuti</v>
      </c>
      <c r="R40" s="8">
        <f t="shared" si="5"/>
        <v>0</v>
      </c>
      <c r="S40" s="8">
        <f t="shared" si="6"/>
        <v>0</v>
      </c>
      <c r="T40" s="7">
        <v>29</v>
      </c>
      <c r="U40" s="7" t="str">
        <f>IF(AND(D40="SI",E40="OK",'29'!$A$47&lt;&gt;""),M40&amp;" - "&amp;C40,"")</f>
        <v>29 - Raccolta e smaltimento rifiuti</v>
      </c>
      <c r="V40" s="7"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7" customFormat="1" ht="20.100000000000001" customHeight="1" x14ac:dyDescent="0.25">
      <c r="B41" s="15">
        <f t="shared" si="0"/>
        <v>30</v>
      </c>
      <c r="C41" s="16" t="str">
        <f>'30'!A3</f>
        <v>Gestione del protocollo</v>
      </c>
      <c r="D41" s="17" t="str">
        <f>'30'!$F$2</f>
        <v>SI</v>
      </c>
      <c r="E41" s="17" t="str">
        <f>IF(D41="SI",IF('30'!$B$44="Presenti campi non compilati","Errore","OK"),"-")</f>
        <v>OK</v>
      </c>
      <c r="F41" s="18" t="str">
        <f>IF(D41="SI",IF('30'!$A$47&lt;&gt;"","SI","NO"),"-")</f>
        <v>SI</v>
      </c>
      <c r="G41" s="7" t="str">
        <f t="shared" si="1"/>
        <v>30 - Gestione del protocollo</v>
      </c>
      <c r="H41" s="19">
        <f>IF(AND(D41="SI",E41="OK"),'30'!$B$24,"Processo non sottoposto a mappatura e valutazione del rischio")</f>
        <v>1.1666666666666667</v>
      </c>
      <c r="I41" s="19">
        <f>IF(AND(D41="SI",E41="OK"),'30'!$B$40,"")</f>
        <v>0.75</v>
      </c>
      <c r="J41" s="19">
        <f>IF(AND(D41="SI",E41="OK"),'30'!$B$44,"")</f>
        <v>0.875</v>
      </c>
      <c r="L41" s="7">
        <v>30</v>
      </c>
      <c r="M41" s="9" t="str">
        <f t="shared" si="7"/>
        <v>30</v>
      </c>
      <c r="O41" s="8" t="str">
        <f t="shared" si="2"/>
        <v>30 - Gestione del protocollo</v>
      </c>
      <c r="P41" s="8">
        <f t="shared" si="3"/>
        <v>0</v>
      </c>
      <c r="Q41" s="8">
        <f t="shared" si="4"/>
        <v>0</v>
      </c>
      <c r="R41" s="8">
        <f t="shared" si="5"/>
        <v>0</v>
      </c>
      <c r="S41" s="8">
        <f t="shared" si="6"/>
        <v>0</v>
      </c>
      <c r="T41" s="7">
        <v>30</v>
      </c>
      <c r="U41" s="7" t="str">
        <f>IF(AND(D41="SI",E41="OK",'30'!$A$47&lt;&gt;""),M41&amp;" - "&amp;C41,"")</f>
        <v>30 - Gestione del protocollo</v>
      </c>
      <c r="V41" s="7" t="str">
        <f>IF(AND(U41&lt;&gt;"",'30'!$A$47&lt;&gt;""),'30'!$A$47,"")</f>
        <v>Non si registrano pericoli corruttivi anche perché questo ente si è dotato del protocollo elettronico con profilatura dei flussi.</v>
      </c>
    </row>
    <row r="42" spans="2:22" s="7" customFormat="1" ht="20.100000000000001" customHeight="1" x14ac:dyDescent="0.25">
      <c r="B42" s="15">
        <f t="shared" si="0"/>
        <v>31</v>
      </c>
      <c r="C42" s="16" t="str">
        <f>'31'!A3</f>
        <v>Gestione dell'archivio</v>
      </c>
      <c r="D42" s="17" t="str">
        <f>'31'!$F$2</f>
        <v>SI</v>
      </c>
      <c r="E42" s="17" t="str">
        <f>IF(D42="SI",IF('31'!$B$44="Presenti campi non compilati","Errore","OK"),"-")</f>
        <v>OK</v>
      </c>
      <c r="F42" s="18" t="str">
        <f>IF(D42="SI",IF('31'!$A$47&lt;&gt;"","SI","NO"),"-")</f>
        <v>SI</v>
      </c>
      <c r="G42" s="7" t="str">
        <f t="shared" si="1"/>
        <v>31 - Gestione dell'archivio</v>
      </c>
      <c r="H42" s="19">
        <f>IF(AND(D42="SI",E42="OK"),'31'!$B$24,"Processo non sottoposto a mappatura e valutazione del rischio")</f>
        <v>1.1666666666666667</v>
      </c>
      <c r="I42" s="19">
        <f>IF(AND(D42="SI",E42="OK"),'31'!$B$40,"")</f>
        <v>0.75</v>
      </c>
      <c r="J42" s="19">
        <f>IF(AND(D42="SI",E42="OK"),'31'!$B$44,"")</f>
        <v>0.875</v>
      </c>
      <c r="L42" s="7">
        <v>31</v>
      </c>
      <c r="M42" s="9" t="str">
        <f t="shared" si="7"/>
        <v>31</v>
      </c>
      <c r="O42" s="8" t="str">
        <f t="shared" si="2"/>
        <v>31 - Gestione dell'archivio</v>
      </c>
      <c r="P42" s="8">
        <f t="shared" si="3"/>
        <v>0</v>
      </c>
      <c r="Q42" s="8">
        <f t="shared" si="4"/>
        <v>0</v>
      </c>
      <c r="R42" s="8">
        <f t="shared" si="5"/>
        <v>0</v>
      </c>
      <c r="S42" s="8">
        <f t="shared" si="6"/>
        <v>0</v>
      </c>
      <c r="T42" s="7">
        <v>31</v>
      </c>
      <c r="U42" s="7" t="str">
        <f>IF(AND(D42="SI",E42="OK",'31'!$A$47&lt;&gt;""),M42&amp;" - "&amp;C42,"")</f>
        <v>31 - Gestione dell'archivio</v>
      </c>
      <c r="V42" s="7" t="str">
        <f>IF(AND(U42&lt;&gt;"",'31'!$A$47&lt;&gt;""),'31'!$A$47,"")</f>
        <v>Non si registrano pericoli corruttivi anche perché questo ente si è dotato di un manuale di gestione documentale che, unitamente al protocollo elettronico, determina una profilatura dei flussi documentali.</v>
      </c>
    </row>
    <row r="43" spans="2:22" s="7" customFormat="1" ht="20.100000000000001" customHeight="1" x14ac:dyDescent="0.25">
      <c r="B43" s="15">
        <f t="shared" si="0"/>
        <v>32</v>
      </c>
      <c r="C43" s="16" t="str">
        <f>'32'!A3</f>
        <v>Gestione delle sepolture e dei loculi</v>
      </c>
      <c r="D43" s="17" t="str">
        <f>'32'!$F$2</f>
        <v>SI</v>
      </c>
      <c r="E43" s="17" t="str">
        <f>IF(D43="SI",IF('32'!$B$44="Presenti campi non compilati","Errore","OK"),"-")</f>
        <v>OK</v>
      </c>
      <c r="F43" s="18" t="str">
        <f>IF(D43="SI",IF('32'!$A$47&lt;&gt;"","SI","NO"),"-")</f>
        <v>SI</v>
      </c>
      <c r="G43" s="7" t="str">
        <f t="shared" si="1"/>
        <v>32 - Gestione delle sepolture e dei loculi</v>
      </c>
      <c r="H43" s="19">
        <f>IF(AND(D43="SI",E43="OK"),'32'!$B$24,"Processo non sottoposto a mappatura e valutazione del rischio")</f>
        <v>2.1666666666666665</v>
      </c>
      <c r="I43" s="19">
        <f>IF(AND(D43="SI",E43="OK"),'32'!$B$40,"")</f>
        <v>1</v>
      </c>
      <c r="J43" s="19">
        <f>IF(AND(D43="SI",E43="OK"),'32'!$B$44,"")</f>
        <v>2.1666666666666665</v>
      </c>
      <c r="L43" s="7">
        <v>32</v>
      </c>
      <c r="M43" s="9" t="str">
        <f t="shared" si="7"/>
        <v>32</v>
      </c>
      <c r="O43" s="8">
        <f t="shared" si="2"/>
        <v>0</v>
      </c>
      <c r="P43" s="8" t="str">
        <f t="shared" si="3"/>
        <v>32 - Gestione delle sepolture e dei loculi</v>
      </c>
      <c r="Q43" s="8">
        <f t="shared" si="4"/>
        <v>0</v>
      </c>
      <c r="R43" s="8">
        <f t="shared" si="5"/>
        <v>0</v>
      </c>
      <c r="S43" s="8">
        <f t="shared" si="6"/>
        <v>0</v>
      </c>
      <c r="T43" s="7">
        <v>32</v>
      </c>
      <c r="U43" s="7" t="str">
        <f>IF(AND(D43="SI",E43="OK",'32'!$A$47&lt;&gt;""),M43&amp;" - "&amp;C43,"")</f>
        <v>32 - Gestione delle sepolture e dei loculi</v>
      </c>
      <c r="V43" s="7"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7" customFormat="1" ht="20.100000000000001" customHeight="1" x14ac:dyDescent="0.25">
      <c r="B44" s="15">
        <f t="shared" ref="B44:B64" si="8">IF(OR(C44="Nuova scheda",C44=""),"",T44)</f>
        <v>33</v>
      </c>
      <c r="C44" s="16" t="str">
        <f>'33'!A3</f>
        <v>Gestione delle tombe di famiglia</v>
      </c>
      <c r="D44" s="17" t="str">
        <f>'33'!$F$2</f>
        <v>SI</v>
      </c>
      <c r="E44" s="17" t="str">
        <f>IF(D44="SI",IF('33'!$B$44="Presenti campi non compilati","Errore","OK"),"-")</f>
        <v>OK</v>
      </c>
      <c r="F44" s="18" t="str">
        <f>IF(D44="SI",IF('33'!$A$47&lt;&gt;"","SI","NO"),"-")</f>
        <v>SI</v>
      </c>
      <c r="G44" s="7" t="str">
        <f t="shared" ref="G44:G64" si="9">IF(OR(C44="Nuova scheda",C44=""),"",M44&amp;" - "&amp;C44)</f>
        <v>33 - Gestione delle tombe di famiglia</v>
      </c>
      <c r="H44" s="19">
        <f>IF(AND(D44="SI",E44="OK"),'33'!$B$24,"Processo non sottoposto a mappatura e valutazione del rischio")</f>
        <v>2.5</v>
      </c>
      <c r="I44" s="19">
        <f>IF(AND(D44="SI",E44="OK"),'33'!$B$40,"")</f>
        <v>1.25</v>
      </c>
      <c r="J44" s="19">
        <f>IF(AND(D44="SI",E44="OK"),'33'!$B$44,"")</f>
        <v>3.125</v>
      </c>
      <c r="L44" s="7">
        <v>33</v>
      </c>
      <c r="M44" s="9" t="str">
        <f t="shared" si="7"/>
        <v>33</v>
      </c>
      <c r="O44" s="8">
        <f t="shared" ref="O44:O64" si="10">IF(AND(D44="SI",E44="OK"),IF(AND(J44&gt;0,J44&lt;=1),G44,),)</f>
        <v>0</v>
      </c>
      <c r="P44" s="8" t="str">
        <f t="shared" ref="P44:P64" si="11">IF(AND(D44="SI",E44="OK"),IF(AND(J44&gt;1,J44&lt;=4),G44,),)</f>
        <v>33 - Gestione delle tombe di famiglia</v>
      </c>
      <c r="Q44" s="8">
        <f t="shared" ref="Q44:Q64" si="12">IF(AND(D44="SI",E44="OK"),IF(AND(J44&gt;4,J44&lt;=9),G44,),)</f>
        <v>0</v>
      </c>
      <c r="R44" s="8">
        <f t="shared" ref="R44:R64" si="13">IF(AND(D44="SI",E44="OK"),IF(AND(J44&gt;9,J44&lt;=16),G44,),)</f>
        <v>0</v>
      </c>
      <c r="S44" s="8">
        <f t="shared" ref="S44:S64" si="14">IF(AND(D44="SI",E44="OK"),IF(AND(J44&gt;16,J44&lt;=25),G44,),)</f>
        <v>0</v>
      </c>
      <c r="T44" s="7">
        <v>33</v>
      </c>
      <c r="U44" s="7" t="str">
        <f>IF(AND(D44="SI",E44="OK",'33'!$A$47&lt;&gt;""),M44&amp;" - "&amp;C44,"")</f>
        <v>33 - Gestione delle tombe di famiglia</v>
      </c>
      <c r="V44" s="7"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7" customFormat="1" ht="20.100000000000001" customHeight="1" x14ac:dyDescent="0.25">
      <c r="B45" s="15">
        <f t="shared" si="8"/>
        <v>34</v>
      </c>
      <c r="C45" s="16" t="str">
        <f>'34'!A3</f>
        <v>Organizzazione eventi</v>
      </c>
      <c r="D45" s="17" t="str">
        <f>'34'!$F$2</f>
        <v>SI</v>
      </c>
      <c r="E45" s="17" t="str">
        <f>IF(D45="SI",IF('34'!$B$44="Presenti campi non compilati","Errore","OK"),"-")</f>
        <v>OK</v>
      </c>
      <c r="F45" s="18" t="str">
        <f>IF(D45="SI",IF('34'!$A$47&lt;&gt;"","SI","NO"),"-")</f>
        <v>SI</v>
      </c>
      <c r="G45" s="7" t="str">
        <f t="shared" si="9"/>
        <v>34 - Organizzazione eventi</v>
      </c>
      <c r="H45" s="19">
        <f>IF(AND(D45="SI",E45="OK"),'34'!$B$24,"Processo non sottoposto a mappatura e valutazione del rischio")</f>
        <v>3</v>
      </c>
      <c r="I45" s="19">
        <f>IF(AND(D45="SI",E45="OK"),'34'!$B$40,"")</f>
        <v>1.25</v>
      </c>
      <c r="J45" s="19">
        <f>IF(AND(D45="SI",E45="OK"),'34'!$B$44,"")</f>
        <v>3.75</v>
      </c>
      <c r="L45" s="7">
        <v>34</v>
      </c>
      <c r="M45" s="9" t="str">
        <f t="shared" ref="M45:M64" si="15">IF(L45&lt;&gt;0,TEXT(L45,"00"),"")</f>
        <v>34</v>
      </c>
      <c r="O45" s="8">
        <f t="shared" si="10"/>
        <v>0</v>
      </c>
      <c r="P45" s="8" t="str">
        <f t="shared" si="11"/>
        <v>34 - Organizzazione eventi</v>
      </c>
      <c r="Q45" s="8">
        <f t="shared" si="12"/>
        <v>0</v>
      </c>
      <c r="R45" s="8">
        <f t="shared" si="13"/>
        <v>0</v>
      </c>
      <c r="S45" s="8">
        <f t="shared" si="14"/>
        <v>0</v>
      </c>
      <c r="T45" s="7">
        <v>34</v>
      </c>
      <c r="U45" s="7" t="str">
        <f>IF(AND(D45="SI",E45="OK",'34'!$A$47&lt;&gt;""),M45&amp;" - "&amp;C45,"")</f>
        <v>34 - Organizzazione eventi</v>
      </c>
      <c r="V45" s="7"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7" customFormat="1" ht="20.100000000000001" customHeight="1" x14ac:dyDescent="0.25">
      <c r="B46" s="15">
        <f t="shared" si="8"/>
        <v>35</v>
      </c>
      <c r="C46" s="16" t="str">
        <f>'35'!A3</f>
        <v>Rilascio di patrocini</v>
      </c>
      <c r="D46" s="17" t="str">
        <f>'35'!$F$2</f>
        <v>SI</v>
      </c>
      <c r="E46" s="17" t="str">
        <f>IF(D46="SI",IF('35'!$B$44="Presenti campi non compilati","Errore","OK"),"-")</f>
        <v>OK</v>
      </c>
      <c r="F46" s="18" t="str">
        <f>IF(D46="SI",IF('35'!$A$47&lt;&gt;"","SI","NO"),"-")</f>
        <v>SI</v>
      </c>
      <c r="G46" s="7" t="str">
        <f t="shared" si="9"/>
        <v>35 - Rilascio di patrocini</v>
      </c>
      <c r="H46" s="19">
        <f>IF(AND(D46="SI",E46="OK"),'35'!$B$24,"Processo non sottoposto a mappatura e valutazione del rischio")</f>
        <v>2.6666666666666665</v>
      </c>
      <c r="I46" s="19">
        <f>IF(AND(D46="SI",E46="OK"),'35'!$B$40,"")</f>
        <v>1.25</v>
      </c>
      <c r="J46" s="19">
        <f>IF(AND(D46="SI",E46="OK"),'35'!$B$44,"")</f>
        <v>3.333333333333333</v>
      </c>
      <c r="L46" s="7">
        <v>35</v>
      </c>
      <c r="M46" s="9" t="str">
        <f t="shared" si="15"/>
        <v>35</v>
      </c>
      <c r="O46" s="8">
        <f t="shared" si="10"/>
        <v>0</v>
      </c>
      <c r="P46" s="8" t="str">
        <f t="shared" si="11"/>
        <v>35 - Rilascio di patrocini</v>
      </c>
      <c r="Q46" s="8">
        <f t="shared" si="12"/>
        <v>0</v>
      </c>
      <c r="R46" s="8">
        <f t="shared" si="13"/>
        <v>0</v>
      </c>
      <c r="S46" s="8">
        <f t="shared" si="14"/>
        <v>0</v>
      </c>
      <c r="T46" s="7">
        <v>35</v>
      </c>
      <c r="U46" s="7" t="str">
        <f>IF(AND(D46="SI",E46="OK",'35'!$A$47&lt;&gt;""),M46&amp;" - "&amp;C46,"")</f>
        <v>35 - Rilascio di patrocini</v>
      </c>
      <c r="V46" s="7"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7" customFormat="1" ht="20.100000000000001" customHeight="1" x14ac:dyDescent="0.25">
      <c r="B47" s="15">
        <f t="shared" si="8"/>
        <v>36</v>
      </c>
      <c r="C47" s="16" t="str">
        <f>'36'!A3</f>
        <v>Gare ad evidenza pubblica di vendita di beni</v>
      </c>
      <c r="D47" s="17" t="str">
        <f>'36'!$F$2</f>
        <v>SI</v>
      </c>
      <c r="E47" s="17" t="str">
        <f>IF(D47="SI",IF('36'!$B$44="Presenti campi non compilati","Errore","OK"),"-")</f>
        <v>OK</v>
      </c>
      <c r="F47" s="18" t="str">
        <f>IF(D47="SI",IF('36'!$A$47&lt;&gt;"","SI","NO"),"-")</f>
        <v>SI</v>
      </c>
      <c r="G47" s="7" t="str">
        <f t="shared" si="9"/>
        <v>36 - Gare ad evidenza pubblica di vendita di beni</v>
      </c>
      <c r="H47" s="19">
        <f>IF(AND(D47="SI",E47="OK"),'36'!$B$24,"Processo non sottoposto a mappatura e valutazione del rischio")</f>
        <v>2.5</v>
      </c>
      <c r="I47" s="19">
        <f>IF(AND(D47="SI",E47="OK"),'36'!$B$40,"")</f>
        <v>1.25</v>
      </c>
      <c r="J47" s="19">
        <f>IF(AND(D47="SI",E47="OK"),'36'!$B$44,"")</f>
        <v>3.125</v>
      </c>
      <c r="L47" s="7">
        <v>36</v>
      </c>
      <c r="M47" s="9" t="str">
        <f t="shared" si="15"/>
        <v>36</v>
      </c>
      <c r="O47" s="8">
        <f t="shared" si="10"/>
        <v>0</v>
      </c>
      <c r="P47" s="8" t="str">
        <f t="shared" si="11"/>
        <v>36 - Gare ad evidenza pubblica di vendita di beni</v>
      </c>
      <c r="Q47" s="8">
        <f t="shared" si="12"/>
        <v>0</v>
      </c>
      <c r="R47" s="8">
        <f t="shared" si="13"/>
        <v>0</v>
      </c>
      <c r="S47" s="8">
        <f t="shared" si="14"/>
        <v>0</v>
      </c>
      <c r="T47" s="7">
        <v>36</v>
      </c>
      <c r="U47" s="7" t="str">
        <f>IF(AND(D47="SI",E47="OK",'36'!$A$47&lt;&gt;""),M47&amp;" - "&amp;C47,"")</f>
        <v>36 - Gare ad evidenza pubblica di vendita di beni</v>
      </c>
      <c r="V47" s="7" t="str">
        <f>IF(AND(U47&lt;&gt;"",'36'!$A$47&lt;&gt;""),'36'!$A$47,"")</f>
        <v>Vanno previste vendite di beni mobili ed immobili solo se previste in appositi bandi con tutte le regole necessarie o con regolamenti che comunque prevedano un coinvolgimento di diversi soggetti.</v>
      </c>
    </row>
    <row r="48" spans="2:22" s="7" customFormat="1" ht="20.100000000000001" customHeight="1" x14ac:dyDescent="0.25">
      <c r="B48" s="15">
        <f t="shared" si="8"/>
        <v>37</v>
      </c>
      <c r="C48" s="16" t="str">
        <f>'37'!A3</f>
        <v>Funzionamento degli organi collegiali</v>
      </c>
      <c r="D48" s="17" t="str">
        <f>'37'!$F$2</f>
        <v>SI</v>
      </c>
      <c r="E48" s="17" t="str">
        <f>IF(D48="SI",IF('37'!$B$44="Presenti campi non compilati","Errore","OK"),"-")</f>
        <v>OK</v>
      </c>
      <c r="F48" s="18" t="str">
        <f>IF(D48="SI",IF('37'!$A$47&lt;&gt;"","SI","NO"),"-")</f>
        <v>SI</v>
      </c>
      <c r="G48" s="7" t="str">
        <f t="shared" si="9"/>
        <v>37 - Funzionamento degli organi collegiali</v>
      </c>
      <c r="H48" s="19">
        <f>IF(AND(D48="SI",E48="OK"),'37'!$B$24,"Processo non sottoposto a mappatura e valutazione del rischio")</f>
        <v>1.3333333333333333</v>
      </c>
      <c r="I48" s="19">
        <f>IF(AND(D48="SI",E48="OK"),'37'!$B$40,"")</f>
        <v>1.75</v>
      </c>
      <c r="J48" s="19">
        <f>IF(AND(D48="SI",E48="OK"),'37'!$B$44,"")</f>
        <v>2.333333333333333</v>
      </c>
      <c r="L48" s="7">
        <v>37</v>
      </c>
      <c r="M48" s="9" t="str">
        <f t="shared" si="15"/>
        <v>37</v>
      </c>
      <c r="O48" s="8">
        <f t="shared" si="10"/>
        <v>0</v>
      </c>
      <c r="P48" s="8" t="str">
        <f t="shared" si="11"/>
        <v>37 - Funzionamento degli organi collegiali</v>
      </c>
      <c r="Q48" s="8">
        <f t="shared" si="12"/>
        <v>0</v>
      </c>
      <c r="R48" s="8">
        <f t="shared" si="13"/>
        <v>0</v>
      </c>
      <c r="S48" s="8">
        <f t="shared" si="14"/>
        <v>0</v>
      </c>
      <c r="T48" s="7">
        <v>37</v>
      </c>
      <c r="U48" s="7" t="str">
        <f>IF(AND(D48="SI",E48="OK",'37'!$A$47&lt;&gt;""),M48&amp;" - "&amp;C48,"")</f>
        <v>37 - Funzionamento degli organi collegiali</v>
      </c>
      <c r="V48" s="7" t="str">
        <f>IF(AND(U48&lt;&gt;"",'37'!$A$47&lt;&gt;""),'37'!$A$47,"")</f>
        <v>Non si ritiene necessario adottare misure particolari</v>
      </c>
    </row>
    <row r="49" spans="2:22" s="7" customFormat="1" ht="20.100000000000001" customHeight="1" x14ac:dyDescent="0.25">
      <c r="B49" s="15">
        <f t="shared" si="8"/>
        <v>38</v>
      </c>
      <c r="C49" s="16" t="str">
        <f>'38'!A3</f>
        <v>Formazione di determinazioni, ordinanze, decreti ed altri atti amministrativi</v>
      </c>
      <c r="D49" s="17" t="str">
        <f>'38'!$F$2</f>
        <v>SI</v>
      </c>
      <c r="E49" s="17" t="str">
        <f>IF(D49="SI",IF('38'!$B$44="Presenti campi non compilati","Errore","OK"),"-")</f>
        <v>OK</v>
      </c>
      <c r="F49" s="18" t="str">
        <f>IF(D49="SI",IF('38'!$A$47&lt;&gt;"","SI","NO"),"-")</f>
        <v>SI</v>
      </c>
      <c r="G49" s="7" t="str">
        <f t="shared" si="9"/>
        <v>38 - Formazione di determinazioni, ordinanze, decreti ed altri atti amministrativi</v>
      </c>
      <c r="H49" s="19">
        <f>IF(AND(D49="SI",E49="OK"),'38'!$B$24,"Processo non sottoposto a mappatura e valutazione del rischio")</f>
        <v>1.3333333333333333</v>
      </c>
      <c r="I49" s="19">
        <f>IF(AND(D49="SI",E49="OK"),'38'!$B$40,"")</f>
        <v>1.25</v>
      </c>
      <c r="J49" s="19">
        <f>IF(AND(D49="SI",E49="OK"),'38'!$B$44,"")</f>
        <v>1.6666666666666665</v>
      </c>
      <c r="L49" s="7">
        <v>38</v>
      </c>
      <c r="M49" s="9" t="str">
        <f t="shared" si="15"/>
        <v>38</v>
      </c>
      <c r="O49" s="8">
        <f t="shared" si="10"/>
        <v>0</v>
      </c>
      <c r="P49" s="8" t="str">
        <f t="shared" si="11"/>
        <v>38 - Formazione di determinazioni, ordinanze, decreti ed altri atti amministrativi</v>
      </c>
      <c r="Q49" s="8">
        <f t="shared" si="12"/>
        <v>0</v>
      </c>
      <c r="R49" s="8">
        <f t="shared" si="13"/>
        <v>0</v>
      </c>
      <c r="S49" s="8">
        <f t="shared" si="14"/>
        <v>0</v>
      </c>
      <c r="T49" s="7">
        <v>38</v>
      </c>
      <c r="U49" s="7" t="str">
        <f>IF(AND(D49="SI",E49="OK",'38'!$A$47&lt;&gt;""),M49&amp;" - "&amp;C49,"")</f>
        <v>38 - Formazione di determinazioni, ordinanze, decreti ed altri atti amministrativi</v>
      </c>
      <c r="V49" s="7" t="str">
        <f>IF(AND(U49&lt;&gt;"",'38'!$A$47&lt;&gt;""),'38'!$A$47,"")</f>
        <v>Non si ritiene necessario adottare misure particolari</v>
      </c>
    </row>
    <row r="50" spans="2:22" s="7" customFormat="1" ht="20.100000000000001" customHeight="1" x14ac:dyDescent="0.25">
      <c r="B50" s="15">
        <f t="shared" si="8"/>
        <v>39</v>
      </c>
      <c r="C50" s="16" t="str">
        <f>'39'!A3</f>
        <v>Designazione dei rappresentanti dell'ente presso enti, società, fondazioni</v>
      </c>
      <c r="D50" s="17" t="str">
        <f>'39'!$F$2</f>
        <v>SI</v>
      </c>
      <c r="E50" s="17" t="str">
        <f>IF(D50="SI",IF('39'!$B$44="Presenti campi non compilati","Errore","OK"),"-")</f>
        <v>OK</v>
      </c>
      <c r="F50" s="18" t="str">
        <f>IF(D50="SI",IF('39'!$A$47&lt;&gt;"","SI","NO"),"-")</f>
        <v>SI</v>
      </c>
      <c r="G50" s="7" t="str">
        <f t="shared" si="9"/>
        <v>39 - Designazione dei rappresentanti dell'ente presso enti, società, fondazioni</v>
      </c>
      <c r="H50" s="19">
        <f>IF(AND(D50="SI",E50="OK"),'39'!$B$24,"Processo non sottoposto a mappatura e valutazione del rischio")</f>
        <v>3.3333333333333335</v>
      </c>
      <c r="I50" s="19">
        <f>IF(AND(D50="SI",E50="OK"),'39'!$B$40,"")</f>
        <v>1.75</v>
      </c>
      <c r="J50" s="19">
        <f>IF(AND(D50="SI",E50="OK"),'39'!$B$44,"")</f>
        <v>5.8333333333333339</v>
      </c>
      <c r="L50" s="7">
        <v>39</v>
      </c>
      <c r="M50" s="9" t="str">
        <f t="shared" si="15"/>
        <v>39</v>
      </c>
      <c r="O50" s="8">
        <f t="shared" si="10"/>
        <v>0</v>
      </c>
      <c r="P50" s="8">
        <f t="shared" si="11"/>
        <v>0</v>
      </c>
      <c r="Q50" s="8" t="str">
        <f t="shared" si="12"/>
        <v>39 - Designazione dei rappresentanti dell'ente presso enti, società, fondazioni</v>
      </c>
      <c r="R50" s="8">
        <f t="shared" si="13"/>
        <v>0</v>
      </c>
      <c r="S50" s="8">
        <f t="shared" si="14"/>
        <v>0</v>
      </c>
      <c r="T50" s="7">
        <v>39</v>
      </c>
      <c r="U50" s="7" t="str">
        <f>IF(AND(D50="SI",E50="OK",'39'!$A$47&lt;&gt;""),M50&amp;" - "&amp;C50,"")</f>
        <v>39 - Designazione dei rappresentanti dell'ente presso enti, società, fondazioni</v>
      </c>
      <c r="V50" s="7"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7" customFormat="1" ht="20.100000000000001" customHeight="1" x14ac:dyDescent="0.25">
      <c r="B51" s="15">
        <f t="shared" si="8"/>
        <v>40</v>
      </c>
      <c r="C51" s="16" t="str">
        <f>'40'!A3</f>
        <v>Gestione dei procedimenti di segnalazione e reclamo</v>
      </c>
      <c r="D51" s="17" t="str">
        <f>'40'!$F$2</f>
        <v>SI</v>
      </c>
      <c r="E51" s="17" t="str">
        <f>IF(D51="SI",IF('40'!$B$44="Presenti campi non compilati","Errore","OK"),"-")</f>
        <v>OK</v>
      </c>
      <c r="F51" s="18" t="str">
        <f>IF(D51="SI",IF('40'!$A$47&lt;&gt;"","SI","NO"),"-")</f>
        <v>SI</v>
      </c>
      <c r="G51" s="7" t="str">
        <f t="shared" si="9"/>
        <v>40 - Gestione dei procedimenti di segnalazione e reclamo</v>
      </c>
      <c r="H51" s="19">
        <f>IF(AND(D51="SI",E51="OK"),'40'!$B$24,"Processo non sottoposto a mappatura e valutazione del rischio")</f>
        <v>1.8333333333333333</v>
      </c>
      <c r="I51" s="19">
        <f>IF(AND(D51="SI",E51="OK"),'40'!$B$40,"")</f>
        <v>1.75</v>
      </c>
      <c r="J51" s="19">
        <f>IF(AND(D51="SI",E51="OK"),'40'!$B$44,"")</f>
        <v>3.208333333333333</v>
      </c>
      <c r="L51" s="7">
        <v>40</v>
      </c>
      <c r="M51" s="9" t="str">
        <f t="shared" si="15"/>
        <v>40</v>
      </c>
      <c r="O51" s="8">
        <f t="shared" si="10"/>
        <v>0</v>
      </c>
      <c r="P51" s="8" t="str">
        <f t="shared" si="11"/>
        <v>40 - Gestione dei procedimenti di segnalazione e reclamo</v>
      </c>
      <c r="Q51" s="8">
        <f t="shared" si="12"/>
        <v>0</v>
      </c>
      <c r="R51" s="8">
        <f t="shared" si="13"/>
        <v>0</v>
      </c>
      <c r="S51" s="8">
        <f t="shared" si="14"/>
        <v>0</v>
      </c>
      <c r="T51" s="7">
        <v>40</v>
      </c>
      <c r="U51" s="7" t="str">
        <f>IF(AND(D51="SI",E51="OK",'40'!$A$47&lt;&gt;""),M51&amp;" - "&amp;C51,"")</f>
        <v>40 - Gestione dei procedimenti di segnalazione e reclamo</v>
      </c>
      <c r="V51" s="7"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7" customFormat="1" ht="20.100000000000001" customHeight="1" x14ac:dyDescent="0.25">
      <c r="B52" s="15">
        <f t="shared" si="8"/>
        <v>41</v>
      </c>
      <c r="C52" s="16" t="str">
        <f>'41'!A3</f>
        <v>Gestione della leva</v>
      </c>
      <c r="D52" s="17" t="str">
        <f>'41'!$F$2</f>
        <v>SI</v>
      </c>
      <c r="E52" s="17" t="str">
        <f>IF(D52="SI",IF('41'!$B$44="Presenti campi non compilati","Errore","OK"),"-")</f>
        <v>OK</v>
      </c>
      <c r="F52" s="18" t="str">
        <f>IF(D52="SI",IF('41'!$A$47&lt;&gt;"","SI","NO"),"-")</f>
        <v>SI</v>
      </c>
      <c r="G52" s="7" t="str">
        <f t="shared" si="9"/>
        <v>41 - Gestione della leva</v>
      </c>
      <c r="H52" s="19">
        <f>IF(AND(D52="SI",E52="OK"),'41'!$B$24,"Processo non sottoposto a mappatura e valutazione del rischio")</f>
        <v>1.1666666666666667</v>
      </c>
      <c r="I52" s="19">
        <f>IF(AND(D52="SI",E52="OK"),'41'!$B$40,"")</f>
        <v>0.75</v>
      </c>
      <c r="J52" s="19">
        <f>IF(AND(D52="SI",E52="OK"),'41'!$B$44,"")</f>
        <v>0.875</v>
      </c>
      <c r="L52" s="7">
        <v>41</v>
      </c>
      <c r="M52" s="9" t="str">
        <f t="shared" si="15"/>
        <v>41</v>
      </c>
      <c r="O52" s="8" t="str">
        <f t="shared" si="10"/>
        <v>41 - Gestione della leva</v>
      </c>
      <c r="P52" s="8">
        <f t="shared" si="11"/>
        <v>0</v>
      </c>
      <c r="Q52" s="8">
        <f t="shared" si="12"/>
        <v>0</v>
      </c>
      <c r="R52" s="8">
        <f t="shared" si="13"/>
        <v>0</v>
      </c>
      <c r="S52" s="8">
        <f t="shared" si="14"/>
        <v>0</v>
      </c>
      <c r="T52" s="7">
        <v>41</v>
      </c>
      <c r="U52" s="7" t="str">
        <f>IF(AND(D52="SI",E52="OK",'41'!$A$47&lt;&gt;""),M52&amp;" - "&amp;C52,"")</f>
        <v>41 - Gestione della leva</v>
      </c>
      <c r="V52" s="7" t="str">
        <f>IF(AND(U52&lt;&gt;"",'41'!$A$47&lt;&gt;""),'41'!$A$47,"")</f>
        <v>La leva militare al momento è sospesa, anche se in realtà le liste devono ancora essere compilate. Non esistono fattispecie teoriche di corruzione in questo campo.</v>
      </c>
    </row>
    <row r="53" spans="2:22" s="7" customFormat="1" ht="20.100000000000001" customHeight="1" x14ac:dyDescent="0.25">
      <c r="B53" s="15">
        <f t="shared" si="8"/>
        <v>42</v>
      </c>
      <c r="C53" s="16" t="str">
        <f>'42'!A3</f>
        <v>Gestione dell'elettorato</v>
      </c>
      <c r="D53" s="17" t="str">
        <f>'42'!$F$2</f>
        <v>SI</v>
      </c>
      <c r="E53" s="17" t="str">
        <f>IF(D53="SI",IF('42'!$B$44="Presenti campi non compilati","Errore","OK"),"-")</f>
        <v>OK</v>
      </c>
      <c r="F53" s="18" t="str">
        <f>IF(D53="SI",IF('42'!$A$47&lt;&gt;"","SI","NO"),"-")</f>
        <v>SI</v>
      </c>
      <c r="G53" s="7" t="str">
        <f t="shared" si="9"/>
        <v>42 - Gestione dell'elettorato</v>
      </c>
      <c r="H53" s="19">
        <f>IF(AND(D53="SI",E53="OK"),'42'!$B$24,"Processo non sottoposto a mappatura e valutazione del rischio")</f>
        <v>2</v>
      </c>
      <c r="I53" s="19">
        <f>IF(AND(D53="SI",E53="OK"),'42'!$B$40,"")</f>
        <v>0.75</v>
      </c>
      <c r="J53" s="19">
        <f>IF(AND(D53="SI",E53="OK"),'42'!$B$44,"")</f>
        <v>1.5</v>
      </c>
      <c r="L53" s="7">
        <v>42</v>
      </c>
      <c r="M53" s="9" t="str">
        <f t="shared" si="15"/>
        <v>42</v>
      </c>
      <c r="O53" s="8">
        <f t="shared" si="10"/>
        <v>0</v>
      </c>
      <c r="P53" s="8" t="str">
        <f t="shared" si="11"/>
        <v>42 - Gestione dell'elettorato</v>
      </c>
      <c r="Q53" s="8">
        <f t="shared" si="12"/>
        <v>0</v>
      </c>
      <c r="R53" s="8">
        <f t="shared" si="13"/>
        <v>0</v>
      </c>
      <c r="S53" s="8">
        <f t="shared" si="14"/>
        <v>0</v>
      </c>
      <c r="T53" s="7">
        <v>42</v>
      </c>
      <c r="U53" s="7" t="str">
        <f>IF(AND(D53="SI",E53="OK",'42'!$A$47&lt;&gt;""),M53&amp;" - "&amp;C53,"")</f>
        <v>42 - Gestione dell'elettorato</v>
      </c>
      <c r="V53" s="7"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7" customFormat="1" ht="20.100000000000001" customHeight="1" x14ac:dyDescent="0.25">
      <c r="B54" s="15">
        <f t="shared" si="8"/>
        <v>43</v>
      </c>
      <c r="C54" s="16" t="str">
        <f>'43'!A3</f>
        <v>Gestione degli alloggi pubblici</v>
      </c>
      <c r="D54" s="17" t="str">
        <f>'43'!$F$2</f>
        <v>NO</v>
      </c>
      <c r="E54" s="17" t="str">
        <f>IF(D54="SI",IF('43'!$B$44="Presenti campi non compilati","Errore","OK"),"-")</f>
        <v>-</v>
      </c>
      <c r="F54" s="18" t="str">
        <f>IF(D54="SI",IF('43'!$A$47&lt;&gt;"","SI","NO"),"-")</f>
        <v>-</v>
      </c>
      <c r="G54" s="7" t="str">
        <f t="shared" si="9"/>
        <v>43 - Gestione degli alloggi pubblici</v>
      </c>
      <c r="H54" s="19" t="str">
        <f>IF(AND(D54="SI",E54="OK"),'43'!$B$24,"Processo non sottoposto a mappatura e valutazione del rischio")</f>
        <v>Processo non sottoposto a mappatura e valutazione del rischio</v>
      </c>
      <c r="I54" s="19" t="str">
        <f>IF(AND(D54="SI",E54="OK"),'43'!$B$40,"")</f>
        <v/>
      </c>
      <c r="J54" s="19" t="str">
        <f>IF(AND(D54="SI",E54="OK"),'43'!$B$44,"")</f>
        <v/>
      </c>
      <c r="L54" s="7">
        <v>43</v>
      </c>
      <c r="M54" s="9" t="str">
        <f t="shared" si="15"/>
        <v>43</v>
      </c>
      <c r="O54" s="8">
        <f t="shared" si="10"/>
        <v>0</v>
      </c>
      <c r="P54" s="8">
        <f t="shared" si="11"/>
        <v>0</v>
      </c>
      <c r="Q54" s="8">
        <f t="shared" si="12"/>
        <v>0</v>
      </c>
      <c r="R54" s="8">
        <f t="shared" si="13"/>
        <v>0</v>
      </c>
      <c r="S54" s="8">
        <f t="shared" si="14"/>
        <v>0</v>
      </c>
      <c r="T54" s="7">
        <v>43</v>
      </c>
      <c r="U54" s="7" t="str">
        <f>IF(AND(D54="SI",E54="OK",'43'!$A$47&lt;&gt;""),M54&amp;" - "&amp;C54,"")</f>
        <v/>
      </c>
      <c r="V54" s="7" t="str">
        <f>IF(AND(U54&lt;&gt;"",'43'!$A$47&lt;&gt;""),'43'!$A$47,"")</f>
        <v/>
      </c>
    </row>
    <row r="55" spans="2:22" s="7" customFormat="1" ht="20.100000000000001" customHeight="1" x14ac:dyDescent="0.25">
      <c r="B55" s="15">
        <f t="shared" si="8"/>
        <v>44</v>
      </c>
      <c r="C55" s="16" t="str">
        <f>'44'!A3</f>
        <v>Gestione del diritto allo studio</v>
      </c>
      <c r="D55" s="17" t="str">
        <f>'44'!$F$2</f>
        <v>SI</v>
      </c>
      <c r="E55" s="17" t="str">
        <f>IF(D55="SI",IF('44'!$B$44="Presenti campi non compilati","Errore","OK"),"-")</f>
        <v>OK</v>
      </c>
      <c r="F55" s="18" t="str">
        <f>IF(D55="SI",IF('44'!$A$47&lt;&gt;"","SI","NO"),"-")</f>
        <v>SI</v>
      </c>
      <c r="G55" s="7" t="str">
        <f t="shared" si="9"/>
        <v>44 - Gestione del diritto allo studio</v>
      </c>
      <c r="H55" s="19">
        <f>IF(AND(D55="SI",E55="OK"),'44'!$B$24,"Processo non sottoposto a mappatura e valutazione del rischio")</f>
        <v>2.6666666666666665</v>
      </c>
      <c r="I55" s="19">
        <f>IF(AND(D55="SI",E55="OK"),'44'!$B$40,"")</f>
        <v>1.25</v>
      </c>
      <c r="J55" s="19">
        <f>IF(AND(D55="SI",E55="OK"),'44'!$B$44,"")</f>
        <v>3.333333333333333</v>
      </c>
      <c r="L55" s="7">
        <v>44</v>
      </c>
      <c r="M55" s="9" t="str">
        <f t="shared" si="15"/>
        <v>44</v>
      </c>
      <c r="O55" s="8">
        <f t="shared" si="10"/>
        <v>0</v>
      </c>
      <c r="P55" s="8" t="str">
        <f t="shared" si="11"/>
        <v>44 - Gestione del diritto allo studio</v>
      </c>
      <c r="Q55" s="8">
        <f t="shared" si="12"/>
        <v>0</v>
      </c>
      <c r="R55" s="8">
        <f t="shared" si="13"/>
        <v>0</v>
      </c>
      <c r="S55" s="8">
        <f t="shared" si="14"/>
        <v>0</v>
      </c>
      <c r="T55" s="7">
        <v>44</v>
      </c>
      <c r="U55" s="7" t="str">
        <f>IF(AND(D55="SI",E55="OK",'44'!$A$47&lt;&gt;""),M55&amp;" - "&amp;C55,"")</f>
        <v>44 - Gestione del diritto allo studio</v>
      </c>
      <c r="V55" s="7"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7" customFormat="1" ht="20.100000000000001" customHeight="1" x14ac:dyDescent="0.25">
      <c r="B56" s="15">
        <f t="shared" si="8"/>
        <v>45</v>
      </c>
      <c r="C56" s="16" t="str">
        <f>'45'!A3</f>
        <v>Vigilanza sulla circolazione e la sosta</v>
      </c>
      <c r="D56" s="17" t="str">
        <f>'45'!$F$2</f>
        <v>NO</v>
      </c>
      <c r="E56" s="17" t="str">
        <f>IF(D56="SI",IF('45'!$B$44="Presenti campi non compilati","Errore","OK"),"-")</f>
        <v>-</v>
      </c>
      <c r="F56" s="18" t="str">
        <f>IF(D56="SI",IF('45'!$A$47&lt;&gt;"","SI","NO"),"-")</f>
        <v>-</v>
      </c>
      <c r="G56" s="7" t="str">
        <f t="shared" si="9"/>
        <v>45 - Vigilanza sulla circolazione e la sosta</v>
      </c>
      <c r="H56" s="19" t="str">
        <f>IF(AND(D56="SI",E56="OK"),'45'!$B$24,"Processo non sottoposto a mappatura e valutazione del rischio")</f>
        <v>Processo non sottoposto a mappatura e valutazione del rischio</v>
      </c>
      <c r="I56" s="19" t="str">
        <f>IF(AND(D56="SI",E56="OK"),'45'!$B$40,"")</f>
        <v/>
      </c>
      <c r="J56" s="19" t="str">
        <f>IF(AND(D56="SI",E56="OK"),'45'!$B$44,"")</f>
        <v/>
      </c>
      <c r="L56" s="7">
        <v>45</v>
      </c>
      <c r="M56" s="9" t="str">
        <f t="shared" si="15"/>
        <v>45</v>
      </c>
      <c r="O56" s="8">
        <f t="shared" si="10"/>
        <v>0</v>
      </c>
      <c r="P56" s="8">
        <f t="shared" si="11"/>
        <v>0</v>
      </c>
      <c r="Q56" s="8">
        <f t="shared" si="12"/>
        <v>0</v>
      </c>
      <c r="R56" s="8">
        <f t="shared" si="13"/>
        <v>0</v>
      </c>
      <c r="S56" s="8">
        <f t="shared" si="14"/>
        <v>0</v>
      </c>
      <c r="T56" s="7">
        <v>45</v>
      </c>
      <c r="U56" s="7" t="str">
        <f>IF(AND(D56="SI",E56="OK",'45'!$A$47&lt;&gt;""),M56&amp;" - "&amp;C56,"")</f>
        <v/>
      </c>
      <c r="V56" s="7" t="str">
        <f>IF(AND(U56&lt;&gt;"",'45'!$A$47&lt;&gt;""),'45'!$A$47,"")</f>
        <v/>
      </c>
    </row>
    <row r="57" spans="2:22" s="7" customFormat="1" ht="20.100000000000001" customHeight="1" x14ac:dyDescent="0.25">
      <c r="B57" s="15">
        <f t="shared" si="8"/>
        <v>46</v>
      </c>
      <c r="C57" s="16" t="str">
        <f>'46'!A3</f>
        <v>Gestione del reticolato idrico minore</v>
      </c>
      <c r="D57" s="17" t="str">
        <f>'46'!$F$2</f>
        <v>SI</v>
      </c>
      <c r="E57" s="17" t="str">
        <f>IF(D57="SI",IF('46'!$B$44="Presenti campi non compilati","Errore","OK"),"-")</f>
        <v>OK</v>
      </c>
      <c r="F57" s="18" t="str">
        <f>IF(D57="SI",IF('46'!$A$47&lt;&gt;"","SI","NO"),"-")</f>
        <v>SI</v>
      </c>
      <c r="G57" s="7" t="str">
        <f t="shared" si="9"/>
        <v>46 - Gestione del reticolato idrico minore</v>
      </c>
      <c r="H57" s="19">
        <f>IF(AND(D57="SI",E57="OK"),'46'!$B$24,"Processo non sottoposto a mappatura e valutazione del rischio")</f>
        <v>2.5</v>
      </c>
      <c r="I57" s="19">
        <f>IF(AND(D57="SI",E57="OK"),'46'!$B$40,"")</f>
        <v>1.25</v>
      </c>
      <c r="J57" s="19">
        <f>IF(AND(D57="SI",E57="OK"),'46'!$B$44,"")</f>
        <v>3.125</v>
      </c>
      <c r="L57" s="7">
        <v>46</v>
      </c>
      <c r="M57" s="9" t="str">
        <f t="shared" si="15"/>
        <v>46</v>
      </c>
      <c r="O57" s="8">
        <f t="shared" si="10"/>
        <v>0</v>
      </c>
      <c r="P57" s="8" t="str">
        <f t="shared" si="11"/>
        <v>46 - Gestione del reticolato idrico minore</v>
      </c>
      <c r="Q57" s="8">
        <f t="shared" si="12"/>
        <v>0</v>
      </c>
      <c r="R57" s="8">
        <f t="shared" si="13"/>
        <v>0</v>
      </c>
      <c r="S57" s="8">
        <f t="shared" si="14"/>
        <v>0</v>
      </c>
      <c r="T57" s="7">
        <v>46</v>
      </c>
      <c r="U57" s="7" t="str">
        <f>IF(AND(D57="SI",E57="OK",'46'!$A$47&lt;&gt;""),M57&amp;" - "&amp;C57,"")</f>
        <v>46 - Gestione del reticolato idrico minore</v>
      </c>
      <c r="V57" s="7"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7" customFormat="1" ht="20.100000000000001" customHeight="1" x14ac:dyDescent="0.25">
      <c r="B58" s="15">
        <f t="shared" si="8"/>
        <v>47</v>
      </c>
      <c r="C58" s="16" t="str">
        <f>'47'!A3</f>
        <v>Affidamenti in house</v>
      </c>
      <c r="D58" s="17" t="str">
        <f>'47'!$F$2</f>
        <v>SI</v>
      </c>
      <c r="E58" s="17" t="str">
        <f>IF(D58="SI",IF('47'!$B$44="Presenti campi non compilati","Errore","OK"),"-")</f>
        <v>OK</v>
      </c>
      <c r="F58" s="18" t="str">
        <f>IF(D58="SI",IF('47'!$A$47&lt;&gt;"","SI","NO"),"-")</f>
        <v>SI</v>
      </c>
      <c r="G58" s="7" t="str">
        <f t="shared" si="9"/>
        <v>47 - Affidamenti in house</v>
      </c>
      <c r="H58" s="19">
        <f>IF(AND(D58="SI",E58="OK"),'47'!$B$24,"Processo non sottoposto a mappatura e valutazione del rischio")</f>
        <v>3.1666666666666665</v>
      </c>
      <c r="I58" s="19">
        <f>IF(AND(D58="SI",E58="OK"),'47'!$B$40,"")</f>
        <v>1.5</v>
      </c>
      <c r="J58" s="19">
        <f>IF(AND(D58="SI",E58="OK"),'47'!$B$44,"")</f>
        <v>4.75</v>
      </c>
      <c r="L58" s="7">
        <v>47</v>
      </c>
      <c r="M58" s="9" t="str">
        <f t="shared" si="15"/>
        <v>47</v>
      </c>
      <c r="O58" s="8">
        <f t="shared" si="10"/>
        <v>0</v>
      </c>
      <c r="P58" s="8">
        <f t="shared" si="11"/>
        <v>0</v>
      </c>
      <c r="Q58" s="8" t="str">
        <f t="shared" si="12"/>
        <v>47 - Affidamenti in house</v>
      </c>
      <c r="R58" s="8">
        <f t="shared" si="13"/>
        <v>0</v>
      </c>
      <c r="S58" s="8">
        <f t="shared" si="14"/>
        <v>0</v>
      </c>
      <c r="T58" s="7">
        <v>47</v>
      </c>
      <c r="U58" s="7" t="str">
        <f>IF(AND(D58="SI",E58="OK",'47'!$A$47&lt;&gt;""),M58&amp;" - "&amp;C58,"")</f>
        <v>47 - Affidamenti in house</v>
      </c>
      <c r="V58" s="7"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x14ac:dyDescent="0.25">
      <c r="B59" s="15">
        <f t="shared" si="8"/>
        <v>48</v>
      </c>
      <c r="C59" s="16" t="str">
        <f>'48'!A3</f>
        <v>Controlli sull'uso del territorio</v>
      </c>
      <c r="D59" s="17" t="str">
        <f>'48'!$F$2</f>
        <v>SI</v>
      </c>
      <c r="E59" s="17" t="str">
        <f>IF(D59="SI",IF('48'!$B$44="Presenti campi non compilati","Errore","OK"),"-")</f>
        <v>OK</v>
      </c>
      <c r="F59" s="18" t="str">
        <f>IF(D59="SI",IF('48'!$A$47&lt;&gt;"","SI","NO"),"-")</f>
        <v>SI</v>
      </c>
      <c r="G59" s="7" t="str">
        <f t="shared" si="9"/>
        <v>48 - Controlli sull'uso del territorio</v>
      </c>
      <c r="H59" s="19">
        <f>IF(AND(D59="SI",E59="OK"),'48'!$B$24,"Processo non sottoposto a mappatura e valutazione del rischio")</f>
        <v>3</v>
      </c>
      <c r="I59" s="19">
        <f>IF(AND(D59="SI",E59="OK"),'48'!$B$40,"")</f>
        <v>1.25</v>
      </c>
      <c r="J59" s="19">
        <f>IF(AND(D59="SI",E59="OK"),'48'!$B$44,"")</f>
        <v>3.75</v>
      </c>
      <c r="L59" s="7">
        <v>48</v>
      </c>
      <c r="M59" s="9" t="str">
        <f t="shared" si="15"/>
        <v>48</v>
      </c>
      <c r="O59" s="8">
        <f t="shared" si="10"/>
        <v>0</v>
      </c>
      <c r="P59" s="8" t="str">
        <f t="shared" si="11"/>
        <v>48 - Controlli sull'uso del territorio</v>
      </c>
      <c r="Q59" s="8">
        <f t="shared" si="12"/>
        <v>0</v>
      </c>
      <c r="R59" s="8">
        <f t="shared" si="13"/>
        <v>0</v>
      </c>
      <c r="S59" s="8">
        <f t="shared" si="14"/>
        <v>0</v>
      </c>
      <c r="T59" s="7">
        <v>48</v>
      </c>
      <c r="U59" t="str">
        <f>IF(AND(D59="SI",E59="OK",'48'!$A$47&lt;&gt;""),M59&amp;" - "&amp;C59,"")</f>
        <v>48 - Controlli sull'uso del territorio</v>
      </c>
      <c r="V59" s="7"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x14ac:dyDescent="0.25">
      <c r="B60" s="15" t="str">
        <f t="shared" si="8"/>
        <v/>
      </c>
      <c r="C60" s="16" t="str">
        <f>'49'!$A$3</f>
        <v>Nuova scheda</v>
      </c>
      <c r="D60" s="17" t="str">
        <f>'49'!$F$2</f>
        <v>NO</v>
      </c>
      <c r="E60" s="17" t="str">
        <f>IF(D60="SI",IF('49'!$B$44="Presenti campi non compilati","Errore","OK"),"-")</f>
        <v>-</v>
      </c>
      <c r="F60" s="18" t="str">
        <f>IF(D60="SI",IF('49'!$A$47&lt;&gt;"","SI","NO"),"-")</f>
        <v>-</v>
      </c>
      <c r="G60" s="7" t="str">
        <f t="shared" si="9"/>
        <v/>
      </c>
      <c r="H60" s="19" t="str">
        <f>IF(AND(D60="SI",E60="OK"),'49'!$B$24,"Processo non sottoposto a mappatura e valutazione del rischio")</f>
        <v>Processo non sottoposto a mappatura e valutazione del rischio</v>
      </c>
      <c r="I60" s="19" t="str">
        <f>IF(AND(D60="SI",E60="OK"),'49'!$B$40,"")</f>
        <v/>
      </c>
      <c r="J60" s="19" t="str">
        <f>IF(AND(D60="SI",E60="OK"),'49'!$B$44,"")</f>
        <v/>
      </c>
      <c r="L60" s="7">
        <v>49</v>
      </c>
      <c r="M60" s="9" t="str">
        <f t="shared" si="15"/>
        <v>49</v>
      </c>
      <c r="O60" s="8">
        <f t="shared" si="10"/>
        <v>0</v>
      </c>
      <c r="P60" s="8">
        <f t="shared" si="11"/>
        <v>0</v>
      </c>
      <c r="Q60" s="8">
        <f t="shared" si="12"/>
        <v>0</v>
      </c>
      <c r="R60" s="8">
        <f t="shared" si="13"/>
        <v>0</v>
      </c>
      <c r="S60" s="8">
        <f t="shared" si="14"/>
        <v>0</v>
      </c>
      <c r="T60" s="7">
        <v>49</v>
      </c>
      <c r="U60" t="str">
        <f>IF(AND(D60="SI",E60="OK",'49'!$A$47&lt;&gt;""),M60&amp;" - "&amp;C60,"")</f>
        <v/>
      </c>
      <c r="V60" s="7" t="str">
        <f>IF(AND(U60&lt;&gt;"",'49'!$A$47&lt;&gt;""),'49'!$A$47,"")</f>
        <v/>
      </c>
    </row>
    <row r="61" spans="2:22" ht="20.100000000000001" customHeight="1" x14ac:dyDescent="0.25">
      <c r="B61" s="15" t="str">
        <f t="shared" si="8"/>
        <v/>
      </c>
      <c r="C61" s="16" t="str">
        <f>'50'!$A$3</f>
        <v>Nuova scheda</v>
      </c>
      <c r="D61" s="17" t="str">
        <f>'50'!$F$2</f>
        <v>NO</v>
      </c>
      <c r="E61" s="17" t="str">
        <f>IF(D61="SI",IF('50'!$B$44="Presenti campi non compilati","Errore","OK"),"-")</f>
        <v>-</v>
      </c>
      <c r="F61" s="18" t="str">
        <f>IF(D61="SI",IF('50'!$A$47&lt;&gt;"","SI","NO"),"-")</f>
        <v>-</v>
      </c>
      <c r="G61" s="7" t="str">
        <f t="shared" si="9"/>
        <v/>
      </c>
      <c r="H61" s="19" t="str">
        <f>IF(AND(D61="SI",E61="OK"),'50'!$B$24,"Processo non sottoposto a mappatura e valutazione del rischio")</f>
        <v>Processo non sottoposto a mappatura e valutazione del rischio</v>
      </c>
      <c r="I61" s="19" t="str">
        <f>IF(AND(D61="SI",E61="OK"),'50'!$B$40,"")</f>
        <v/>
      </c>
      <c r="J61" s="19" t="str">
        <f>IF(AND(D61="SI",E61="OK"),'50'!$B$44,"")</f>
        <v/>
      </c>
      <c r="L61" s="7">
        <v>50</v>
      </c>
      <c r="M61" s="9" t="str">
        <f t="shared" si="15"/>
        <v>50</v>
      </c>
      <c r="O61" s="8">
        <f t="shared" si="10"/>
        <v>0</v>
      </c>
      <c r="P61" s="8">
        <f t="shared" si="11"/>
        <v>0</v>
      </c>
      <c r="Q61" s="8">
        <f t="shared" si="12"/>
        <v>0</v>
      </c>
      <c r="R61" s="8">
        <f t="shared" si="13"/>
        <v>0</v>
      </c>
      <c r="S61" s="8">
        <f t="shared" si="14"/>
        <v>0</v>
      </c>
      <c r="T61" s="7">
        <v>50</v>
      </c>
      <c r="U61" t="str">
        <f>IF(AND(D61="SI",E61="OK",'50'!$A$47&lt;&gt;""),M61&amp;" - "&amp;C61,"")</f>
        <v/>
      </c>
      <c r="V61" s="7" t="str">
        <f>IF(AND(U61&lt;&gt;"",'50'!$A$47&lt;&gt;""),'50'!$A$47,"")</f>
        <v/>
      </c>
    </row>
    <row r="62" spans="2:22" ht="20.100000000000001" customHeight="1" x14ac:dyDescent="0.25">
      <c r="B62" s="15" t="str">
        <f t="shared" si="8"/>
        <v/>
      </c>
      <c r="C62" s="16" t="str">
        <f>'51'!$A$3</f>
        <v>Nuova scheda</v>
      </c>
      <c r="D62" s="17" t="str">
        <f>'51'!$F$2</f>
        <v>NO</v>
      </c>
      <c r="E62" s="17" t="str">
        <f>IF(D62="SI",IF('51'!$B$44="Presenti campi non compilati","Errore","OK"),"-")</f>
        <v>-</v>
      </c>
      <c r="F62" s="18" t="str">
        <f>IF(D62="SI",IF('51'!$A$47&lt;&gt;"","SI","NO"),"-")</f>
        <v>-</v>
      </c>
      <c r="G62" s="7" t="str">
        <f t="shared" si="9"/>
        <v/>
      </c>
      <c r="H62" s="19" t="str">
        <f>IF(AND(D62="SI",E62="OK"),'51'!$B$24,"Processo non sottoposto a mappatura e valutazione del rischio")</f>
        <v>Processo non sottoposto a mappatura e valutazione del rischio</v>
      </c>
      <c r="I62" s="19" t="str">
        <f>IF(AND(D62="SI",E62="OK"),'51'!$B$40,"")</f>
        <v/>
      </c>
      <c r="J62" s="19" t="str">
        <f>IF(AND(D62="SI",E62="OK"),'51'!$B$44,"")</f>
        <v/>
      </c>
      <c r="L62" s="7">
        <v>51</v>
      </c>
      <c r="M62" s="9" t="str">
        <f t="shared" si="15"/>
        <v>51</v>
      </c>
      <c r="O62" s="8">
        <f t="shared" si="10"/>
        <v>0</v>
      </c>
      <c r="P62" s="8">
        <f t="shared" si="11"/>
        <v>0</v>
      </c>
      <c r="Q62" s="8">
        <f t="shared" si="12"/>
        <v>0</v>
      </c>
      <c r="R62" s="8">
        <f t="shared" si="13"/>
        <v>0</v>
      </c>
      <c r="S62" s="8">
        <f t="shared" si="14"/>
        <v>0</v>
      </c>
      <c r="T62" s="7">
        <v>51</v>
      </c>
      <c r="U62" t="str">
        <f>IF(AND(D62="SI",E62="OK",'51'!$A$47&lt;&gt;""),M62&amp;" - "&amp;C62,"")</f>
        <v/>
      </c>
      <c r="V62" s="7" t="str">
        <f>IF(AND(U62&lt;&gt;"",'51'!$A$47&lt;&gt;""),'51'!$A$47,"")</f>
        <v/>
      </c>
    </row>
    <row r="63" spans="2:22" ht="20.100000000000001" customHeight="1" x14ac:dyDescent="0.25">
      <c r="B63" s="15" t="str">
        <f t="shared" si="8"/>
        <v/>
      </c>
      <c r="C63" s="16" t="str">
        <f>'52'!$A$3</f>
        <v>Nuova scheda</v>
      </c>
      <c r="D63" s="17" t="str">
        <f>'52'!$F$2</f>
        <v>NO</v>
      </c>
      <c r="E63" s="17" t="str">
        <f>IF(D63="SI",IF('52'!$B$44="Presenti campi non compilati","Errore","OK"),"-")</f>
        <v>-</v>
      </c>
      <c r="F63" s="18" t="str">
        <f>IF(D63="SI",IF('52'!$A$47&lt;&gt;"","SI","NO"),"-")</f>
        <v>-</v>
      </c>
      <c r="G63" s="7" t="str">
        <f t="shared" si="9"/>
        <v/>
      </c>
      <c r="H63" s="19" t="str">
        <f>IF(AND(D63="SI",E63="OK"),'52'!$B$24,"Processo non sottoposto a mappatura e valutazione del rischio")</f>
        <v>Processo non sottoposto a mappatura e valutazione del rischio</v>
      </c>
      <c r="I63" s="19" t="str">
        <f>IF(AND(D63="SI",E63="OK"),'52'!$B$40,"")</f>
        <v/>
      </c>
      <c r="J63" s="19" t="str">
        <f>IF(AND(D63="SI",E63="OK"),'52'!$B$44,"")</f>
        <v/>
      </c>
      <c r="L63" s="7">
        <v>52</v>
      </c>
      <c r="M63" s="9" t="str">
        <f t="shared" si="15"/>
        <v>52</v>
      </c>
      <c r="O63" s="8">
        <f t="shared" si="10"/>
        <v>0</v>
      </c>
      <c r="P63" s="8">
        <f t="shared" si="11"/>
        <v>0</v>
      </c>
      <c r="Q63" s="8">
        <f t="shared" si="12"/>
        <v>0</v>
      </c>
      <c r="R63" s="8">
        <f t="shared" si="13"/>
        <v>0</v>
      </c>
      <c r="S63" s="8">
        <f t="shared" si="14"/>
        <v>0</v>
      </c>
      <c r="T63" s="7">
        <v>52</v>
      </c>
      <c r="U63" t="str">
        <f>IF(AND(D63="SI",E63="OK",'52'!$A$47&lt;&gt;""),M63&amp;" - "&amp;C63,"")</f>
        <v/>
      </c>
      <c r="V63" s="7" t="str">
        <f>IF(AND(U63&lt;&gt;"",'52'!$A$47&lt;&gt;""),'52'!$A$47,"")</f>
        <v/>
      </c>
    </row>
    <row r="64" spans="2:22" ht="20.100000000000001" customHeight="1" x14ac:dyDescent="0.25">
      <c r="B64" s="15" t="str">
        <f t="shared" si="8"/>
        <v/>
      </c>
      <c r="C64" s="16" t="str">
        <f>'53'!$A$3</f>
        <v>Nuova scheda</v>
      </c>
      <c r="D64" s="17" t="str">
        <f>'53'!$F$2</f>
        <v>NO</v>
      </c>
      <c r="E64" s="17" t="str">
        <f>IF(D64="SI",IF('53'!$B$44="Presenti campi non compilati","Errore","OK"),"-")</f>
        <v>-</v>
      </c>
      <c r="F64" s="18" t="str">
        <f>IF(D64="SI",IF('53'!$A$47&lt;&gt;"","SI","NO"),"-")</f>
        <v>-</v>
      </c>
      <c r="G64" s="7" t="str">
        <f t="shared" si="9"/>
        <v/>
      </c>
      <c r="H64" s="19" t="str">
        <f>IF(AND(D64="SI",E64="OK"),'53'!$B$24,"Processo non sottoposto a mappatura e valutazione del rischio")</f>
        <v>Processo non sottoposto a mappatura e valutazione del rischio</v>
      </c>
      <c r="I64" s="19" t="str">
        <f>IF(AND(D64="SI",E64="OK"),'53'!$B$40,"")</f>
        <v/>
      </c>
      <c r="J64" s="19" t="str">
        <f>IF(AND(D64="SI",E64="OK"),'53'!$B$44,"")</f>
        <v/>
      </c>
      <c r="L64" s="7">
        <v>53</v>
      </c>
      <c r="M64" s="9" t="str">
        <f t="shared" si="15"/>
        <v>53</v>
      </c>
      <c r="O64" s="8">
        <f t="shared" si="10"/>
        <v>0</v>
      </c>
      <c r="P64" s="8">
        <f t="shared" si="11"/>
        <v>0</v>
      </c>
      <c r="Q64" s="8">
        <f t="shared" si="12"/>
        <v>0</v>
      </c>
      <c r="R64" s="8">
        <f t="shared" si="13"/>
        <v>0</v>
      </c>
      <c r="S64" s="8">
        <f t="shared" si="14"/>
        <v>0</v>
      </c>
      <c r="T64" s="7">
        <v>53</v>
      </c>
      <c r="U64" t="str">
        <f>IF(AND(D64="SI",E64="OK",'53'!$A$47&lt;&gt;""),M64&amp;" - "&amp;C64,"")</f>
        <v/>
      </c>
      <c r="V64" s="7" t="str">
        <f>IF(AND(U64&lt;&gt;"",'53'!$A$47&lt;&gt;""),'53'!$A$47,"")</f>
        <v/>
      </c>
    </row>
  </sheetData>
  <sheetProtection password="B9B0" sheet="1" objects="1" scenarios="1" pivotTables="0"/>
  <mergeCells count="5">
    <mergeCell ref="B2:D2"/>
    <mergeCell ref="B4:D4"/>
    <mergeCell ref="B5:D5"/>
    <mergeCell ref="B6:D6"/>
    <mergeCell ref="B8:D8"/>
  </mergeCells>
  <hyperlinks>
    <hyperlink ref="F6" location="'Prospetto Finale'!A1" display="Vai al prospetto finale"/>
    <hyperlink ref="F8" location="'Misure riduzione del rischio'!A1" display="Vai alle Misure riduzione rischio"/>
  </hyperlinks>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tabSelected="1" topLeftCell="A4" zoomScaleNormal="100" zoomScalePageLayoutView="85" workbookViewId="0">
      <selection activeCell="A15" sqref="A15:F15"/>
    </sheetView>
  </sheetViews>
  <sheetFormatPr defaultRowHeight="15" x14ac:dyDescent="0.25"/>
  <cols>
    <col min="1" max="1" width="3.28515625" style="23" customWidth="1"/>
    <col min="2" max="2" width="123.42578125" customWidth="1"/>
    <col min="3" max="3" width="16.28515625" style="24" customWidth="1"/>
    <col min="4" max="4" width="18" style="24" customWidth="1"/>
    <col min="5" max="5" width="15" style="24" customWidth="1"/>
    <col min="6" max="6" width="5.85546875" style="25" customWidth="1"/>
    <col min="7" max="7" width="0.85546875" customWidth="1"/>
    <col min="8" max="8" width="18.7109375" customWidth="1"/>
    <col min="9" max="9" width="42.85546875" customWidth="1"/>
    <col min="10" max="10" width="41.7109375" customWidth="1"/>
    <col min="11" max="11" width="44.140625" customWidth="1"/>
    <col min="12" max="12" width="42.5703125" customWidth="1"/>
    <col min="13" max="13" width="70" customWidth="1"/>
    <col min="14" max="14" width="49.85546875" customWidth="1"/>
    <col min="15" max="15" width="71.28515625" customWidth="1"/>
    <col min="16" max="16" width="38.5703125" customWidth="1"/>
    <col min="17" max="17" width="23.42578125" customWidth="1"/>
    <col min="18" max="18" width="24.28515625" customWidth="1"/>
    <col min="19" max="19" width="30.140625" customWidth="1"/>
    <col min="20" max="20" width="46.85546875" customWidth="1"/>
    <col min="21" max="21" width="21" customWidth="1"/>
    <col min="22" max="22" width="30.7109375" customWidth="1"/>
    <col min="23" max="23" width="44.140625" customWidth="1"/>
    <col min="24" max="24" width="31.28515625" customWidth="1"/>
    <col min="25" max="25" width="26.5703125" customWidth="1"/>
    <col min="26" max="26" width="25" customWidth="1"/>
    <col min="27" max="27" width="37.7109375" customWidth="1"/>
    <col min="28" max="28" width="34.5703125" customWidth="1"/>
    <col min="29" max="29" width="24.5703125" customWidth="1"/>
    <col min="30" max="30" width="22.140625" customWidth="1"/>
    <col min="31" max="31" width="44.85546875" customWidth="1"/>
    <col min="32" max="32" width="39.140625" customWidth="1"/>
    <col min="33" max="33" width="73.85546875" customWidth="1"/>
    <col min="34" max="34" width="72" customWidth="1"/>
    <col min="35" max="35" width="53.140625" customWidth="1"/>
    <col min="36" max="36" width="22.140625" customWidth="1"/>
    <col min="37" max="37" width="26.7109375" customWidth="1"/>
    <col min="38" max="38" width="32.140625" customWidth="1"/>
    <col min="39" max="39" width="32.42578125" customWidth="1"/>
    <col min="40" max="40" width="37.5703125" customWidth="1"/>
    <col min="41" max="41" width="36.85546875" customWidth="1"/>
    <col min="42" max="42" width="23.7109375" customWidth="1"/>
    <col min="43" max="43" width="32.140625" customWidth="1"/>
    <col min="44" max="1025" width="8.7109375" customWidth="1"/>
  </cols>
  <sheetData>
    <row r="1" spans="1:8" ht="31.5" customHeight="1" x14ac:dyDescent="0.25">
      <c r="A1" s="89" t="s">
        <v>258</v>
      </c>
      <c r="B1" s="89"/>
      <c r="C1" s="89"/>
      <c r="D1" s="89"/>
      <c r="E1" s="89"/>
      <c r="F1" s="89"/>
    </row>
    <row r="2" spans="1:8" ht="18.75" x14ac:dyDescent="0.25">
      <c r="A2" s="90" t="s">
        <v>259</v>
      </c>
      <c r="B2" s="90"/>
      <c r="C2" s="90"/>
      <c r="D2" s="90"/>
      <c r="E2" s="90"/>
      <c r="F2" s="90"/>
      <c r="H2" s="3" t="s">
        <v>23</v>
      </c>
    </row>
    <row r="3" spans="1:8" ht="10.5" customHeight="1" x14ac:dyDescent="0.25">
      <c r="A3" s="26"/>
      <c r="B3" s="26"/>
      <c r="C3" s="27"/>
      <c r="D3" s="27"/>
      <c r="E3" s="27"/>
      <c r="F3" s="26"/>
      <c r="H3" s="28"/>
    </row>
    <row r="4" spans="1:8" ht="51.75" customHeight="1" x14ac:dyDescent="0.25">
      <c r="A4" s="91" t="s">
        <v>257</v>
      </c>
      <c r="B4" s="91"/>
      <c r="C4" s="91"/>
      <c r="D4" s="91"/>
      <c r="E4" s="91"/>
      <c r="F4" s="91"/>
      <c r="H4" s="3" t="s">
        <v>6</v>
      </c>
    </row>
    <row r="5" spans="1:8" ht="7.5" customHeight="1" x14ac:dyDescent="0.25">
      <c r="A5" s="29"/>
      <c r="B5" s="30"/>
      <c r="C5" s="31"/>
      <c r="D5" s="31"/>
      <c r="E5" s="31"/>
      <c r="F5" s="32"/>
    </row>
    <row r="6" spans="1:8" ht="36.75" customHeight="1" x14ac:dyDescent="0.25"/>
    <row r="7" spans="1:8" ht="4.5" customHeight="1" x14ac:dyDescent="0.25">
      <c r="A7" s="33"/>
    </row>
    <row r="8" spans="1:8" ht="12.75" customHeight="1" x14ac:dyDescent="0.25">
      <c r="A8" s="33"/>
    </row>
    <row r="9" spans="1:8" ht="3" customHeight="1" x14ac:dyDescent="0.25">
      <c r="A9" s="34"/>
    </row>
    <row r="10" spans="1:8" x14ac:dyDescent="0.25">
      <c r="A10" s="92" t="s">
        <v>24</v>
      </c>
      <c r="B10" s="92"/>
      <c r="C10" s="92"/>
      <c r="D10" s="92"/>
      <c r="E10" s="92"/>
      <c r="F10" s="92"/>
    </row>
    <row r="11" spans="1:8" ht="15" customHeight="1" x14ac:dyDescent="0.25">
      <c r="A11" s="93" t="s">
        <v>25</v>
      </c>
      <c r="B11" s="93"/>
      <c r="C11" s="93"/>
      <c r="D11" s="93"/>
      <c r="E11" s="93"/>
      <c r="F11" s="93"/>
    </row>
    <row r="12" spans="1:8" ht="30" customHeight="1" x14ac:dyDescent="0.25">
      <c r="A12" s="93" t="s">
        <v>26</v>
      </c>
      <c r="B12" s="93"/>
      <c r="C12" s="93"/>
      <c r="D12" s="93"/>
      <c r="E12" s="93"/>
      <c r="F12" s="93"/>
    </row>
    <row r="13" spans="1:8" ht="20.25" customHeight="1" x14ac:dyDescent="0.25">
      <c r="A13" s="93" t="s">
        <v>27</v>
      </c>
      <c r="B13" s="93"/>
      <c r="C13" s="93"/>
      <c r="D13" s="93"/>
      <c r="E13" s="93"/>
      <c r="F13" s="93"/>
    </row>
    <row r="14" spans="1:8" ht="16.5" customHeight="1" x14ac:dyDescent="0.25">
      <c r="A14" s="93" t="s">
        <v>28</v>
      </c>
      <c r="B14" s="93"/>
      <c r="C14" s="93"/>
      <c r="D14" s="93"/>
      <c r="E14" s="93"/>
      <c r="F14" s="93"/>
    </row>
    <row r="15" spans="1:8" ht="23.25" customHeight="1" x14ac:dyDescent="0.25">
      <c r="A15" s="95" t="s">
        <v>260</v>
      </c>
      <c r="B15" s="95"/>
      <c r="C15" s="95"/>
      <c r="D15" s="95"/>
      <c r="E15" s="95"/>
      <c r="F15" s="95"/>
    </row>
    <row r="16" spans="1:8" ht="20.25" customHeight="1" x14ac:dyDescent="0.25">
      <c r="A16" s="96" t="s">
        <v>29</v>
      </c>
      <c r="B16" s="96"/>
      <c r="C16" s="96"/>
      <c r="D16" s="96"/>
      <c r="E16" s="96"/>
      <c r="F16" s="96"/>
    </row>
    <row r="17" spans="1:6" ht="34.5" customHeight="1" x14ac:dyDescent="0.25">
      <c r="A17" s="94" t="s">
        <v>30</v>
      </c>
      <c r="B17" s="94"/>
      <c r="C17" s="94"/>
      <c r="D17" s="94"/>
      <c r="E17" s="94"/>
      <c r="F17" s="94"/>
    </row>
    <row r="18" spans="1:6" ht="18.75" x14ac:dyDescent="0.3">
      <c r="B18" s="35" t="s">
        <v>31</v>
      </c>
      <c r="C18" s="36" t="s">
        <v>32</v>
      </c>
      <c r="D18" s="36" t="s">
        <v>33</v>
      </c>
      <c r="E18" s="36" t="s">
        <v>34</v>
      </c>
    </row>
    <row r="19" spans="1:6" ht="5.25" customHeight="1" x14ac:dyDescent="0.25">
      <c r="C19" s="1"/>
      <c r="D19" s="1"/>
      <c r="E19" s="1"/>
    </row>
    <row r="20" spans="1:6" x14ac:dyDescent="0.25">
      <c r="B20" s="37" t="s">
        <v>12</v>
      </c>
      <c r="C20" s="38" t="s">
        <v>13</v>
      </c>
      <c r="D20" s="38" t="s">
        <v>14</v>
      </c>
      <c r="E20" s="38" t="s">
        <v>15</v>
      </c>
      <c r="F20" s="39" t="s">
        <v>35</v>
      </c>
    </row>
    <row r="21" spans="1:6" x14ac:dyDescent="0.25">
      <c r="B21" s="40" t="s">
        <v>35</v>
      </c>
      <c r="C21" s="41" t="s">
        <v>36</v>
      </c>
      <c r="D21" s="41" t="s">
        <v>35</v>
      </c>
      <c r="E21" s="41" t="s">
        <v>35</v>
      </c>
      <c r="F21" s="42"/>
    </row>
    <row r="22" spans="1:6" x14ac:dyDescent="0.25">
      <c r="B22" s="40" t="s">
        <v>37</v>
      </c>
      <c r="C22" s="41">
        <v>2.5</v>
      </c>
      <c r="D22" s="41">
        <v>1.5</v>
      </c>
      <c r="E22" s="41">
        <v>3.75</v>
      </c>
      <c r="F22" s="42"/>
    </row>
    <row r="23" spans="1:6" x14ac:dyDescent="0.25">
      <c r="B23" s="40" t="s">
        <v>38</v>
      </c>
      <c r="C23" s="41">
        <v>2</v>
      </c>
      <c r="D23" s="41">
        <v>1.25</v>
      </c>
      <c r="E23" s="41">
        <v>2.5</v>
      </c>
      <c r="F23" s="42"/>
    </row>
    <row r="24" spans="1:6" x14ac:dyDescent="0.25">
      <c r="B24" s="40" t="s">
        <v>39</v>
      </c>
      <c r="C24" s="41">
        <v>3.5</v>
      </c>
      <c r="D24" s="41">
        <v>1.5</v>
      </c>
      <c r="E24" s="41">
        <v>5.25</v>
      </c>
      <c r="F24" s="42"/>
    </row>
    <row r="25" spans="1:6" x14ac:dyDescent="0.25">
      <c r="B25" s="40" t="s">
        <v>40</v>
      </c>
      <c r="C25" s="41">
        <v>2.3333333333333299</v>
      </c>
      <c r="D25" s="41">
        <v>1.25</v>
      </c>
      <c r="E25" s="41">
        <v>2.9166666666666701</v>
      </c>
      <c r="F25" s="42"/>
    </row>
    <row r="26" spans="1:6" x14ac:dyDescent="0.25">
      <c r="B26" s="40" t="s">
        <v>41</v>
      </c>
      <c r="C26" s="41">
        <v>2.8333333333333299</v>
      </c>
      <c r="D26" s="41">
        <v>1.5</v>
      </c>
      <c r="E26" s="41">
        <v>4.25</v>
      </c>
      <c r="F26" s="42"/>
    </row>
    <row r="27" spans="1:6" x14ac:dyDescent="0.25">
      <c r="B27" s="40" t="s">
        <v>42</v>
      </c>
      <c r="C27" s="41">
        <v>2.3333333333333299</v>
      </c>
      <c r="D27" s="41">
        <v>1.25</v>
      </c>
      <c r="E27" s="41">
        <v>2.9166666666666701</v>
      </c>
      <c r="F27" s="42"/>
    </row>
    <row r="28" spans="1:6" x14ac:dyDescent="0.25">
      <c r="B28" s="40" t="s">
        <v>43</v>
      </c>
      <c r="C28" s="41">
        <v>3</v>
      </c>
      <c r="D28" s="41">
        <v>1.25</v>
      </c>
      <c r="E28" s="41">
        <v>3.75</v>
      </c>
      <c r="F28" s="42"/>
    </row>
    <row r="29" spans="1:6" x14ac:dyDescent="0.25">
      <c r="B29" s="40" t="s">
        <v>44</v>
      </c>
      <c r="C29" s="41">
        <v>1.8333333333333299</v>
      </c>
      <c r="D29" s="41">
        <v>1.5</v>
      </c>
      <c r="E29" s="41">
        <v>3.75</v>
      </c>
      <c r="F29" s="42"/>
    </row>
    <row r="30" spans="1:6" x14ac:dyDescent="0.25">
      <c r="B30" s="40" t="s">
        <v>45</v>
      </c>
      <c r="C30" s="41">
        <v>4</v>
      </c>
      <c r="D30" s="41">
        <v>1.75</v>
      </c>
      <c r="E30" s="41">
        <v>7</v>
      </c>
      <c r="F30" s="42"/>
    </row>
    <row r="31" spans="1:6" x14ac:dyDescent="0.25">
      <c r="B31" s="40" t="s">
        <v>46</v>
      </c>
      <c r="C31" s="41">
        <v>3.8333333333333299</v>
      </c>
      <c r="D31" s="41">
        <v>1.75</v>
      </c>
      <c r="E31" s="41">
        <v>6.7083333333333304</v>
      </c>
      <c r="F31" s="42"/>
    </row>
    <row r="32" spans="1:6" x14ac:dyDescent="0.25">
      <c r="B32" s="40" t="s">
        <v>47</v>
      </c>
      <c r="C32" s="41">
        <v>2</v>
      </c>
      <c r="D32" s="41">
        <v>1.75</v>
      </c>
      <c r="E32" s="41">
        <v>3.5</v>
      </c>
      <c r="F32" s="42"/>
    </row>
    <row r="33" spans="2:6" x14ac:dyDescent="0.25">
      <c r="B33" s="40" t="s">
        <v>48</v>
      </c>
      <c r="C33" s="41">
        <v>2.1666666666666701</v>
      </c>
      <c r="D33" s="41">
        <v>1.75</v>
      </c>
      <c r="E33" s="41">
        <v>3.7916666666666701</v>
      </c>
      <c r="F33" s="42"/>
    </row>
    <row r="34" spans="2:6" x14ac:dyDescent="0.25">
      <c r="B34" s="40" t="s">
        <v>49</v>
      </c>
      <c r="C34" s="41">
        <v>2.1666666666666701</v>
      </c>
      <c r="D34" s="41">
        <v>1</v>
      </c>
      <c r="E34" s="41">
        <v>2.1666666666666701</v>
      </c>
      <c r="F34" s="42"/>
    </row>
    <row r="35" spans="2:6" x14ac:dyDescent="0.25">
      <c r="B35" s="40" t="s">
        <v>50</v>
      </c>
      <c r="C35" s="41">
        <v>3.3333333333333299</v>
      </c>
      <c r="D35" s="41">
        <v>1</v>
      </c>
      <c r="E35" s="41">
        <v>3.3333333333333299</v>
      </c>
      <c r="F35" s="42"/>
    </row>
    <row r="36" spans="2:6" x14ac:dyDescent="0.25">
      <c r="B36" s="40" t="s">
        <v>51</v>
      </c>
      <c r="C36" s="41">
        <v>3.1666666666666701</v>
      </c>
      <c r="D36" s="41">
        <v>1.25</v>
      </c>
      <c r="E36" s="41">
        <v>3.9583333333333299</v>
      </c>
      <c r="F36" s="42"/>
    </row>
    <row r="37" spans="2:6" x14ac:dyDescent="0.25">
      <c r="B37" s="40" t="s">
        <v>52</v>
      </c>
      <c r="C37" s="41">
        <v>3.8333333333333299</v>
      </c>
      <c r="D37" s="41">
        <v>1.25</v>
      </c>
      <c r="E37" s="41">
        <v>4.7916666666666696</v>
      </c>
      <c r="F37" s="42"/>
    </row>
    <row r="38" spans="2:6" x14ac:dyDescent="0.25">
      <c r="B38" s="40" t="s">
        <v>53</v>
      </c>
      <c r="C38" s="41">
        <v>2.6666666666666701</v>
      </c>
      <c r="D38" s="41">
        <v>1</v>
      </c>
      <c r="E38" s="41">
        <v>2.6666666666666701</v>
      </c>
      <c r="F38" s="42"/>
    </row>
    <row r="39" spans="2:6" x14ac:dyDescent="0.25">
      <c r="B39" s="40" t="s">
        <v>54</v>
      </c>
      <c r="C39" s="41">
        <v>1.8333333333333299</v>
      </c>
      <c r="D39" s="41">
        <v>2.25</v>
      </c>
      <c r="E39" s="41">
        <v>4.125</v>
      </c>
      <c r="F39" s="42"/>
    </row>
    <row r="40" spans="2:6" x14ac:dyDescent="0.25">
      <c r="B40" s="40" t="s">
        <v>55</v>
      </c>
      <c r="C40" s="41">
        <v>2.1666666666666701</v>
      </c>
      <c r="D40" s="41">
        <v>1</v>
      </c>
      <c r="E40" s="41">
        <v>2.1666666666666701</v>
      </c>
      <c r="F40" s="42"/>
    </row>
    <row r="41" spans="2:6" x14ac:dyDescent="0.25">
      <c r="B41" s="40" t="s">
        <v>56</v>
      </c>
      <c r="C41" s="41">
        <v>2.8333333333333299</v>
      </c>
      <c r="D41" s="41">
        <v>1.25</v>
      </c>
      <c r="E41" s="41">
        <v>3.5416666666666701</v>
      </c>
      <c r="F41" s="42"/>
    </row>
    <row r="42" spans="2:6" x14ac:dyDescent="0.25">
      <c r="B42" s="40" t="s">
        <v>57</v>
      </c>
      <c r="C42" s="41">
        <v>3.3333333333333299</v>
      </c>
      <c r="D42" s="41">
        <v>1.25</v>
      </c>
      <c r="E42" s="41">
        <v>4.1666666666666696</v>
      </c>
      <c r="F42" s="42"/>
    </row>
    <row r="43" spans="2:6" x14ac:dyDescent="0.25">
      <c r="B43" s="40" t="s">
        <v>58</v>
      </c>
      <c r="C43" s="41">
        <v>2.1666666666666701</v>
      </c>
      <c r="D43" s="41">
        <v>1</v>
      </c>
      <c r="E43" s="41">
        <v>2.1666666666666701</v>
      </c>
      <c r="F43" s="42"/>
    </row>
    <row r="44" spans="2:6" x14ac:dyDescent="0.25">
      <c r="B44" s="40" t="s">
        <v>59</v>
      </c>
      <c r="C44" s="41">
        <v>2</v>
      </c>
      <c r="D44" s="41">
        <v>1</v>
      </c>
      <c r="E44" s="41">
        <v>2</v>
      </c>
      <c r="F44" s="42"/>
    </row>
    <row r="45" spans="2:6" x14ac:dyDescent="0.25">
      <c r="B45" s="40" t="s">
        <v>60</v>
      </c>
      <c r="C45" s="41">
        <v>3.5</v>
      </c>
      <c r="D45" s="41">
        <v>1.25</v>
      </c>
      <c r="E45" s="41">
        <v>4.375</v>
      </c>
      <c r="F45" s="42"/>
    </row>
    <row r="46" spans="2:6" x14ac:dyDescent="0.25">
      <c r="B46" s="40" t="s">
        <v>61</v>
      </c>
      <c r="C46" s="41">
        <v>3.5</v>
      </c>
      <c r="D46" s="41">
        <v>1.25</v>
      </c>
      <c r="E46" s="41">
        <v>4.375</v>
      </c>
      <c r="F46" s="42"/>
    </row>
    <row r="47" spans="2:6" x14ac:dyDescent="0.25">
      <c r="B47" s="40" t="s">
        <v>62</v>
      </c>
      <c r="C47" s="41">
        <v>3.5</v>
      </c>
      <c r="D47" s="41">
        <v>1.25</v>
      </c>
      <c r="E47" s="41">
        <v>4.375</v>
      </c>
      <c r="F47" s="42"/>
    </row>
    <row r="48" spans="2:6" x14ac:dyDescent="0.25">
      <c r="B48" s="40" t="s">
        <v>63</v>
      </c>
      <c r="C48" s="41">
        <v>3.5</v>
      </c>
      <c r="D48" s="41">
        <v>1.25</v>
      </c>
      <c r="E48" s="41">
        <v>4.375</v>
      </c>
      <c r="F48" s="42"/>
    </row>
    <row r="49" spans="2:6" x14ac:dyDescent="0.25">
      <c r="B49" s="40" t="s">
        <v>64</v>
      </c>
      <c r="C49" s="41">
        <v>3.5</v>
      </c>
      <c r="D49" s="41">
        <v>1.25</v>
      </c>
      <c r="E49" s="41">
        <v>4.375</v>
      </c>
      <c r="F49" s="42"/>
    </row>
    <row r="50" spans="2:6" x14ac:dyDescent="0.25">
      <c r="B50" s="40" t="s">
        <v>65</v>
      </c>
      <c r="C50" s="41">
        <v>3.6666666666666701</v>
      </c>
      <c r="D50" s="41">
        <v>1.25</v>
      </c>
      <c r="E50" s="41">
        <v>4.5833333333333304</v>
      </c>
      <c r="F50" s="42"/>
    </row>
    <row r="51" spans="2:6" x14ac:dyDescent="0.25">
      <c r="B51" s="40" t="s">
        <v>66</v>
      </c>
      <c r="C51" s="41">
        <v>1.1666666666666701</v>
      </c>
      <c r="D51" s="41">
        <v>0.75</v>
      </c>
      <c r="E51" s="41">
        <v>0.875</v>
      </c>
      <c r="F51" s="42"/>
    </row>
    <row r="52" spans="2:6" x14ac:dyDescent="0.25">
      <c r="B52" s="40" t="s">
        <v>67</v>
      </c>
      <c r="C52" s="41">
        <v>1.1666666666666701</v>
      </c>
      <c r="D52" s="41">
        <v>0.75</v>
      </c>
      <c r="E52" s="41">
        <v>0.875</v>
      </c>
      <c r="F52" s="42"/>
    </row>
    <row r="53" spans="2:6" x14ac:dyDescent="0.25">
      <c r="B53" s="40" t="s">
        <v>68</v>
      </c>
      <c r="C53" s="41">
        <v>2.1666666666666701</v>
      </c>
      <c r="D53" s="41">
        <v>1</v>
      </c>
      <c r="E53" s="41">
        <v>2.1666666666666701</v>
      </c>
      <c r="F53" s="42"/>
    </row>
    <row r="54" spans="2:6" x14ac:dyDescent="0.25">
      <c r="B54" s="40" t="s">
        <v>69</v>
      </c>
      <c r="C54" s="41">
        <v>2.5</v>
      </c>
      <c r="D54" s="41">
        <v>1.25</v>
      </c>
      <c r="E54" s="41">
        <v>3.125</v>
      </c>
      <c r="F54" s="42"/>
    </row>
    <row r="55" spans="2:6" x14ac:dyDescent="0.25">
      <c r="B55" s="40" t="s">
        <v>70</v>
      </c>
      <c r="C55" s="41">
        <v>3</v>
      </c>
      <c r="D55" s="41">
        <v>1.25</v>
      </c>
      <c r="E55" s="41">
        <v>3.75</v>
      </c>
      <c r="F55" s="42"/>
    </row>
    <row r="56" spans="2:6" x14ac:dyDescent="0.25">
      <c r="B56" s="40" t="s">
        <v>71</v>
      </c>
      <c r="C56" s="41">
        <v>2.6666666666666701</v>
      </c>
      <c r="D56" s="41">
        <v>1.25</v>
      </c>
      <c r="E56" s="41">
        <v>3.3333333333333299</v>
      </c>
      <c r="F56" s="42"/>
    </row>
    <row r="57" spans="2:6" x14ac:dyDescent="0.25">
      <c r="B57" s="40" t="s">
        <v>72</v>
      </c>
      <c r="C57" s="41">
        <v>2.5</v>
      </c>
      <c r="D57" s="41">
        <v>1.25</v>
      </c>
      <c r="E57" s="41">
        <v>3.125</v>
      </c>
      <c r="F57" s="42"/>
    </row>
    <row r="58" spans="2:6" x14ac:dyDescent="0.25">
      <c r="B58" s="40" t="s">
        <v>73</v>
      </c>
      <c r="C58" s="41">
        <v>1.3333333333333299</v>
      </c>
      <c r="D58" s="41">
        <v>1.75</v>
      </c>
      <c r="E58" s="41">
        <v>2.3333333333333299</v>
      </c>
      <c r="F58" s="42"/>
    </row>
    <row r="59" spans="2:6" x14ac:dyDescent="0.25">
      <c r="B59" s="40" t="s">
        <v>74</v>
      </c>
      <c r="C59" s="41">
        <v>1.3333333333333299</v>
      </c>
      <c r="D59" s="41">
        <v>1.25</v>
      </c>
      <c r="E59" s="41">
        <v>1.6666666666666701</v>
      </c>
      <c r="F59" s="42"/>
    </row>
    <row r="60" spans="2:6" x14ac:dyDescent="0.25">
      <c r="B60" s="40" t="s">
        <v>75</v>
      </c>
      <c r="C60" s="41">
        <v>3.3333333333333299</v>
      </c>
      <c r="D60" s="41">
        <v>1.75</v>
      </c>
      <c r="E60" s="41">
        <v>5.8333333333333304</v>
      </c>
      <c r="F60" s="42"/>
    </row>
    <row r="61" spans="2:6" x14ac:dyDescent="0.25">
      <c r="B61" s="40" t="s">
        <v>76</v>
      </c>
      <c r="C61" s="41">
        <v>1.8333333333333299</v>
      </c>
      <c r="D61" s="41">
        <v>1.75</v>
      </c>
      <c r="E61" s="41">
        <v>3.2083333333333299</v>
      </c>
      <c r="F61" s="42"/>
    </row>
    <row r="62" spans="2:6" x14ac:dyDescent="0.25">
      <c r="B62" s="40" t="s">
        <v>77</v>
      </c>
      <c r="C62" s="41">
        <v>1.1666666666666701</v>
      </c>
      <c r="D62" s="41">
        <v>0.75</v>
      </c>
      <c r="E62" s="41">
        <v>0.875</v>
      </c>
      <c r="F62" s="42"/>
    </row>
    <row r="63" spans="2:6" x14ac:dyDescent="0.25">
      <c r="B63" s="40" t="s">
        <v>78</v>
      </c>
      <c r="C63" s="41">
        <v>2</v>
      </c>
      <c r="D63" s="41">
        <v>0.75</v>
      </c>
      <c r="E63" s="41">
        <v>1.5</v>
      </c>
      <c r="F63" s="42"/>
    </row>
    <row r="64" spans="2:6" x14ac:dyDescent="0.25">
      <c r="B64" s="40" t="s">
        <v>79</v>
      </c>
      <c r="C64" s="41">
        <v>2.6666666666666701</v>
      </c>
      <c r="D64" s="41">
        <v>0.75</v>
      </c>
      <c r="E64" s="41">
        <v>2</v>
      </c>
      <c r="F64" s="42"/>
    </row>
    <row r="65" spans="2:6" x14ac:dyDescent="0.25">
      <c r="B65" s="40" t="s">
        <v>80</v>
      </c>
      <c r="C65" s="41">
        <v>2.6666666666666701</v>
      </c>
      <c r="D65" s="41">
        <v>1.25</v>
      </c>
      <c r="E65" s="41">
        <v>3.3333333333333299</v>
      </c>
      <c r="F65" s="42"/>
    </row>
    <row r="66" spans="2:6" x14ac:dyDescent="0.25">
      <c r="B66" s="40" t="s">
        <v>81</v>
      </c>
      <c r="C66" s="41">
        <v>1.6666666666666701</v>
      </c>
      <c r="D66" s="41">
        <v>1</v>
      </c>
      <c r="E66" s="41">
        <v>1.6666666666666701</v>
      </c>
      <c r="F66" s="42"/>
    </row>
    <row r="67" spans="2:6" x14ac:dyDescent="0.25">
      <c r="B67" s="40" t="s">
        <v>82</v>
      </c>
      <c r="C67" s="41">
        <v>2.5</v>
      </c>
      <c r="D67" s="41">
        <v>1.25</v>
      </c>
      <c r="E67" s="41">
        <v>3.125</v>
      </c>
      <c r="F67" s="42"/>
    </row>
    <row r="68" spans="2:6" x14ac:dyDescent="0.25">
      <c r="B68" s="40" t="s">
        <v>83</v>
      </c>
      <c r="C68" s="41">
        <v>3.1666666666666701</v>
      </c>
      <c r="D68" s="41">
        <v>1.5</v>
      </c>
      <c r="E68" s="41">
        <v>4.75</v>
      </c>
      <c r="F68" s="42"/>
    </row>
    <row r="69" spans="2:6" x14ac:dyDescent="0.25">
      <c r="B69" s="43" t="s">
        <v>84</v>
      </c>
      <c r="C69" s="44">
        <v>3</v>
      </c>
      <c r="D69" s="44">
        <v>1.25</v>
      </c>
      <c r="E69" s="44">
        <v>3.75</v>
      </c>
      <c r="F69" s="45"/>
    </row>
  </sheetData>
  <mergeCells count="11">
    <mergeCell ref="A17:F17"/>
    <mergeCell ref="A12:F12"/>
    <mergeCell ref="A13:F13"/>
    <mergeCell ref="A14:F14"/>
    <mergeCell ref="A15:F15"/>
    <mergeCell ref="A16:F16"/>
    <mergeCell ref="A1:F1"/>
    <mergeCell ref="A2:F2"/>
    <mergeCell ref="A4:F4"/>
    <mergeCell ref="A10:F10"/>
    <mergeCell ref="A11:F11"/>
  </mergeCells>
  <conditionalFormatting sqref="E21:E73 E19">
    <cfRule type="cellIs" dxfId="2" priority="2" operator="between">
      <formula>17</formula>
      <formula>25</formula>
    </cfRule>
    <cfRule type="cellIs" dxfId="1" priority="3" operator="between">
      <formula>9</formula>
      <formula>16</formula>
    </cfRule>
    <cfRule type="cellIs" dxfId="0"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51180555555555496" footer="0.51180555555555496"/>
  <pageSetup paperSize="9" firstPageNumber="0" fitToHeight="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zoomScaleNormal="100" workbookViewId="0">
      <selection activeCell="C1" sqref="C1:C1048576"/>
    </sheetView>
  </sheetViews>
  <sheetFormatPr defaultRowHeight="15" x14ac:dyDescent="0.25"/>
  <cols>
    <col min="1" max="1" width="4.7109375" style="23" customWidth="1"/>
    <col min="2" max="2" width="69.5703125" style="46" customWidth="1"/>
    <col min="3" max="3" width="100.7109375" style="47" customWidth="1"/>
    <col min="4" max="4" width="2.140625" customWidth="1"/>
    <col min="5" max="5" width="23.7109375" customWidth="1"/>
    <col min="6" max="6" width="43.85546875" customWidth="1"/>
    <col min="7" max="7" width="42.85546875" customWidth="1"/>
    <col min="8" max="8" width="41.7109375" customWidth="1"/>
    <col min="9" max="9" width="44.140625" customWidth="1"/>
    <col min="10" max="10" width="42.5703125" customWidth="1"/>
    <col min="11" max="11" width="70" customWidth="1"/>
    <col min="12" max="12" width="49.85546875" customWidth="1"/>
    <col min="13" max="13" width="71.28515625" customWidth="1"/>
    <col min="14" max="14" width="38.5703125" customWidth="1"/>
    <col min="15" max="15" width="23.42578125" customWidth="1"/>
    <col min="16" max="16" width="24.28515625" customWidth="1"/>
    <col min="17" max="17" width="30.140625" customWidth="1"/>
    <col min="18" max="18" width="46.85546875" customWidth="1"/>
    <col min="19" max="19" width="21" customWidth="1"/>
    <col min="20" max="20" width="30.7109375" customWidth="1"/>
    <col min="21" max="21" width="44.140625" customWidth="1"/>
    <col min="22" max="22" width="31.28515625" customWidth="1"/>
    <col min="23" max="23" width="26.5703125" customWidth="1"/>
    <col min="24" max="24" width="25" customWidth="1"/>
    <col min="25" max="25" width="37.7109375" customWidth="1"/>
    <col min="26" max="26" width="34.5703125" customWidth="1"/>
    <col min="27" max="27" width="24.5703125" customWidth="1"/>
    <col min="28" max="28" width="22.140625" customWidth="1"/>
    <col min="29" max="29" width="44.85546875" customWidth="1"/>
    <col min="30" max="30" width="39.140625" customWidth="1"/>
    <col min="31" max="31" width="73.85546875" customWidth="1"/>
    <col min="32" max="32" width="72" customWidth="1"/>
    <col min="33" max="33" width="53.140625" customWidth="1"/>
    <col min="34" max="34" width="22.140625" customWidth="1"/>
    <col min="35" max="35" width="26.7109375" customWidth="1"/>
    <col min="36" max="36" width="32.140625" customWidth="1"/>
    <col min="37" max="37" width="32.42578125" customWidth="1"/>
    <col min="38" max="38" width="37.5703125" customWidth="1"/>
    <col min="39" max="39" width="36.85546875" customWidth="1"/>
    <col min="40" max="40" width="23.7109375" customWidth="1"/>
    <col min="41" max="41" width="32.140625" customWidth="1"/>
    <col min="42" max="1025" width="8.7109375" customWidth="1"/>
  </cols>
  <sheetData>
    <row r="1" spans="1:5" s="25" customFormat="1" x14ac:dyDescent="0.25">
      <c r="A1" s="23"/>
      <c r="B1" s="46"/>
      <c r="C1" s="47"/>
    </row>
    <row r="2" spans="1:5" s="25" customFormat="1" ht="36.75" customHeight="1" x14ac:dyDescent="0.25">
      <c r="A2" s="23"/>
      <c r="B2" s="46"/>
      <c r="C2" s="47"/>
    </row>
    <row r="3" spans="1:5" s="25" customFormat="1" ht="51.75" customHeight="1" x14ac:dyDescent="0.25">
      <c r="A3" s="23"/>
      <c r="B3" s="46"/>
      <c r="C3" s="47"/>
      <c r="E3" s="3" t="s">
        <v>23</v>
      </c>
    </row>
    <row r="4" spans="1:5" s="25" customFormat="1" ht="6.75" customHeight="1" x14ac:dyDescent="0.25">
      <c r="A4" s="23"/>
      <c r="B4" s="46"/>
      <c r="C4" s="47"/>
      <c r="E4" s="28"/>
    </row>
    <row r="5" spans="1:5" s="25" customFormat="1" ht="48" customHeight="1" x14ac:dyDescent="0.25">
      <c r="A5" s="23"/>
      <c r="B5" s="48" t="s">
        <v>31</v>
      </c>
      <c r="C5" s="81" t="s">
        <v>85</v>
      </c>
      <c r="E5" s="3" t="s">
        <v>86</v>
      </c>
    </row>
    <row r="6" spans="1:5" s="25" customFormat="1" x14ac:dyDescent="0.25">
      <c r="A6" s="23"/>
      <c r="B6" s="37" t="s">
        <v>21</v>
      </c>
      <c r="C6" s="82" t="s">
        <v>22</v>
      </c>
      <c r="D6" s="39" t="s">
        <v>35</v>
      </c>
    </row>
    <row r="7" spans="1:5" s="25" customFormat="1" x14ac:dyDescent="0.25">
      <c r="A7" s="23"/>
      <c r="B7" s="40" t="s">
        <v>35</v>
      </c>
      <c r="C7" s="83" t="s">
        <v>35</v>
      </c>
      <c r="D7" s="42"/>
    </row>
    <row r="8" spans="1:5" s="25" customFormat="1" ht="75" x14ac:dyDescent="0.25">
      <c r="A8" s="23"/>
      <c r="B8" s="40" t="s">
        <v>37</v>
      </c>
      <c r="C8" s="83" t="s">
        <v>87</v>
      </c>
      <c r="D8" s="42"/>
    </row>
    <row r="9" spans="1:5" s="25" customFormat="1" ht="75" x14ac:dyDescent="0.25">
      <c r="A9" s="23"/>
      <c r="B9" s="40" t="s">
        <v>38</v>
      </c>
      <c r="C9" s="83" t="s">
        <v>88</v>
      </c>
      <c r="D9" s="42"/>
    </row>
    <row r="10" spans="1:5" s="25" customFormat="1" ht="90" x14ac:dyDescent="0.25">
      <c r="A10" s="23"/>
      <c r="B10" s="40" t="s">
        <v>39</v>
      </c>
      <c r="C10" s="83" t="s">
        <v>89</v>
      </c>
      <c r="D10" s="42"/>
    </row>
    <row r="11" spans="1:5" s="25" customFormat="1" ht="105" x14ac:dyDescent="0.25">
      <c r="A11" s="23"/>
      <c r="B11" s="40" t="s">
        <v>40</v>
      </c>
      <c r="C11" s="83" t="s">
        <v>90</v>
      </c>
      <c r="D11" s="42"/>
    </row>
    <row r="12" spans="1:5" s="25" customFormat="1" ht="105" x14ac:dyDescent="0.25">
      <c r="A12" s="23"/>
      <c r="B12" s="40" t="s">
        <v>41</v>
      </c>
      <c r="C12" s="83" t="s">
        <v>90</v>
      </c>
      <c r="D12" s="42"/>
    </row>
    <row r="13" spans="1:5" s="25" customFormat="1" ht="60" x14ac:dyDescent="0.25">
      <c r="A13" s="23"/>
      <c r="B13" s="40" t="s">
        <v>42</v>
      </c>
      <c r="C13" s="83" t="s">
        <v>91</v>
      </c>
      <c r="D13" s="42"/>
    </row>
    <row r="14" spans="1:5" s="25" customFormat="1" ht="75" x14ac:dyDescent="0.25">
      <c r="A14" s="23"/>
      <c r="B14" s="40" t="s">
        <v>43</v>
      </c>
      <c r="C14" s="83" t="s">
        <v>92</v>
      </c>
      <c r="D14" s="42"/>
    </row>
    <row r="15" spans="1:5" s="25" customFormat="1" ht="90" x14ac:dyDescent="0.25">
      <c r="A15" s="23"/>
      <c r="B15" s="40" t="s">
        <v>44</v>
      </c>
      <c r="C15" s="83" t="s">
        <v>93</v>
      </c>
      <c r="D15" s="42"/>
    </row>
    <row r="16" spans="1:5" s="25" customFormat="1" ht="90" x14ac:dyDescent="0.25">
      <c r="A16" s="23"/>
      <c r="B16" s="40" t="s">
        <v>45</v>
      </c>
      <c r="C16" s="83" t="s">
        <v>94</v>
      </c>
      <c r="D16" s="42"/>
    </row>
    <row r="17" spans="1:4" s="25" customFormat="1" ht="90" x14ac:dyDescent="0.25">
      <c r="A17" s="23"/>
      <c r="B17" s="40" t="s">
        <v>46</v>
      </c>
      <c r="C17" s="83" t="s">
        <v>94</v>
      </c>
      <c r="D17" s="42"/>
    </row>
    <row r="18" spans="1:4" s="25" customFormat="1" ht="30" x14ac:dyDescent="0.25">
      <c r="A18" s="23"/>
      <c r="B18" s="40" t="s">
        <v>47</v>
      </c>
      <c r="C18" s="83" t="s">
        <v>95</v>
      </c>
      <c r="D18" s="42"/>
    </row>
    <row r="19" spans="1:4" s="25" customFormat="1" ht="90" x14ac:dyDescent="0.25">
      <c r="A19" s="23"/>
      <c r="B19" s="40" t="s">
        <v>48</v>
      </c>
      <c r="C19" s="83" t="s">
        <v>96</v>
      </c>
      <c r="D19" s="42"/>
    </row>
    <row r="20" spans="1:4" s="25" customFormat="1" ht="75" x14ac:dyDescent="0.25">
      <c r="A20" s="23"/>
      <c r="B20" s="40" t="s">
        <v>49</v>
      </c>
      <c r="C20" s="83" t="s">
        <v>97</v>
      </c>
      <c r="D20" s="42"/>
    </row>
    <row r="21" spans="1:4" s="25" customFormat="1" ht="90" x14ac:dyDescent="0.25">
      <c r="A21" s="23"/>
      <c r="B21" s="40" t="s">
        <v>50</v>
      </c>
      <c r="C21" s="83" t="s">
        <v>98</v>
      </c>
      <c r="D21" s="42"/>
    </row>
    <row r="22" spans="1:4" s="25" customFormat="1" ht="45" x14ac:dyDescent="0.25">
      <c r="A22" s="23"/>
      <c r="B22" s="40" t="s">
        <v>51</v>
      </c>
      <c r="C22" s="83" t="s">
        <v>99</v>
      </c>
      <c r="D22" s="42"/>
    </row>
    <row r="23" spans="1:4" s="25" customFormat="1" ht="75" x14ac:dyDescent="0.25">
      <c r="A23" s="23"/>
      <c r="B23" s="40" t="s">
        <v>52</v>
      </c>
      <c r="C23" s="83" t="s">
        <v>100</v>
      </c>
      <c r="D23" s="42"/>
    </row>
    <row r="24" spans="1:4" s="25" customFormat="1" ht="105" x14ac:dyDescent="0.25">
      <c r="A24" s="23"/>
      <c r="B24" s="40" t="s">
        <v>53</v>
      </c>
      <c r="C24" s="83" t="s">
        <v>101</v>
      </c>
      <c r="D24" s="42"/>
    </row>
    <row r="25" spans="1:4" s="25" customFormat="1" ht="105" x14ac:dyDescent="0.25">
      <c r="A25" s="23"/>
      <c r="B25" s="40" t="s">
        <v>54</v>
      </c>
      <c r="C25" s="83" t="s">
        <v>102</v>
      </c>
      <c r="D25" s="42"/>
    </row>
    <row r="26" spans="1:4" s="25" customFormat="1" ht="45" x14ac:dyDescent="0.25">
      <c r="A26" s="23"/>
      <c r="B26" s="40" t="s">
        <v>55</v>
      </c>
      <c r="C26" s="83" t="s">
        <v>103</v>
      </c>
      <c r="D26" s="42"/>
    </row>
    <row r="27" spans="1:4" s="25" customFormat="1" ht="45" x14ac:dyDescent="0.25">
      <c r="A27" s="23"/>
      <c r="B27" s="40" t="s">
        <v>56</v>
      </c>
      <c r="C27" s="83" t="s">
        <v>103</v>
      </c>
      <c r="D27" s="42"/>
    </row>
    <row r="28" spans="1:4" s="25" customFormat="1" ht="75" x14ac:dyDescent="0.25">
      <c r="A28" s="23"/>
      <c r="B28" s="40" t="s">
        <v>57</v>
      </c>
      <c r="C28" s="83" t="s">
        <v>104</v>
      </c>
      <c r="D28" s="42"/>
    </row>
    <row r="29" spans="1:4" s="25" customFormat="1" ht="60" x14ac:dyDescent="0.25">
      <c r="A29" s="23"/>
      <c r="B29" s="40" t="s">
        <v>58</v>
      </c>
      <c r="C29" s="83" t="s">
        <v>105</v>
      </c>
      <c r="D29" s="42"/>
    </row>
    <row r="30" spans="1:4" s="25" customFormat="1" ht="90" x14ac:dyDescent="0.25">
      <c r="A30" s="23"/>
      <c r="B30" s="40" t="s">
        <v>59</v>
      </c>
      <c r="C30" s="83" t="s">
        <v>106</v>
      </c>
      <c r="D30" s="42"/>
    </row>
    <row r="31" spans="1:4" s="25" customFormat="1" ht="75" x14ac:dyDescent="0.25">
      <c r="A31" s="23"/>
      <c r="B31" s="40" t="s">
        <v>60</v>
      </c>
      <c r="C31" s="83" t="s">
        <v>107</v>
      </c>
      <c r="D31" s="42"/>
    </row>
    <row r="32" spans="1:4" s="25" customFormat="1" ht="75" x14ac:dyDescent="0.25">
      <c r="A32" s="23"/>
      <c r="B32" s="40" t="s">
        <v>61</v>
      </c>
      <c r="C32" s="83" t="s">
        <v>107</v>
      </c>
      <c r="D32" s="42"/>
    </row>
    <row r="33" spans="1:4" s="25" customFormat="1" ht="75" x14ac:dyDescent="0.25">
      <c r="A33" s="23"/>
      <c r="B33" s="40" t="s">
        <v>62</v>
      </c>
      <c r="C33" s="83" t="s">
        <v>107</v>
      </c>
      <c r="D33" s="42"/>
    </row>
    <row r="34" spans="1:4" s="25" customFormat="1" ht="75" x14ac:dyDescent="0.25">
      <c r="A34" s="23"/>
      <c r="B34" s="40" t="s">
        <v>63</v>
      </c>
      <c r="C34" s="83" t="s">
        <v>107</v>
      </c>
      <c r="D34" s="42"/>
    </row>
    <row r="35" spans="1:4" s="25" customFormat="1" ht="90" x14ac:dyDescent="0.25">
      <c r="A35" s="23"/>
      <c r="B35" s="40" t="s">
        <v>64</v>
      </c>
      <c r="C35" s="83" t="s">
        <v>108</v>
      </c>
      <c r="D35" s="42"/>
    </row>
    <row r="36" spans="1:4" s="25" customFormat="1" ht="75" x14ac:dyDescent="0.25">
      <c r="A36" s="23"/>
      <c r="B36" s="40" t="s">
        <v>65</v>
      </c>
      <c r="C36" s="83" t="s">
        <v>109</v>
      </c>
      <c r="D36" s="42"/>
    </row>
    <row r="37" spans="1:4" s="25" customFormat="1" ht="30" x14ac:dyDescent="0.25">
      <c r="A37" s="23"/>
      <c r="B37" s="40" t="s">
        <v>66</v>
      </c>
      <c r="C37" s="83" t="s">
        <v>110</v>
      </c>
      <c r="D37" s="42"/>
    </row>
    <row r="38" spans="1:4" s="25" customFormat="1" ht="30" x14ac:dyDescent="0.25">
      <c r="A38" s="23"/>
      <c r="B38" s="40" t="s">
        <v>67</v>
      </c>
      <c r="C38" s="83" t="s">
        <v>111</v>
      </c>
      <c r="D38" s="42"/>
    </row>
    <row r="39" spans="1:4" s="25" customFormat="1" ht="75" x14ac:dyDescent="0.25">
      <c r="A39" s="23"/>
      <c r="B39" s="40" t="s">
        <v>68</v>
      </c>
      <c r="C39" s="83" t="s">
        <v>112</v>
      </c>
      <c r="D39" s="42"/>
    </row>
    <row r="40" spans="1:4" s="25" customFormat="1" ht="45" x14ac:dyDescent="0.25">
      <c r="A40" s="23"/>
      <c r="B40" s="40" t="s">
        <v>69</v>
      </c>
      <c r="C40" s="83" t="s">
        <v>113</v>
      </c>
      <c r="D40" s="42"/>
    </row>
    <row r="41" spans="1:4" s="25" customFormat="1" ht="60" x14ac:dyDescent="0.25">
      <c r="A41" s="23"/>
      <c r="B41" s="40" t="s">
        <v>70</v>
      </c>
      <c r="C41" s="83" t="s">
        <v>114</v>
      </c>
      <c r="D41" s="42"/>
    </row>
    <row r="42" spans="1:4" s="25" customFormat="1" ht="60" x14ac:dyDescent="0.25">
      <c r="A42" s="23"/>
      <c r="B42" s="40" t="s">
        <v>71</v>
      </c>
      <c r="C42" s="83" t="s">
        <v>115</v>
      </c>
      <c r="D42" s="42"/>
    </row>
    <row r="43" spans="1:4" s="25" customFormat="1" ht="30" x14ac:dyDescent="0.25">
      <c r="A43" s="23"/>
      <c r="B43" s="40" t="s">
        <v>72</v>
      </c>
      <c r="C43" s="83" t="s">
        <v>116</v>
      </c>
      <c r="D43" s="42"/>
    </row>
    <row r="44" spans="1:4" s="25" customFormat="1" x14ac:dyDescent="0.25">
      <c r="A44" s="23"/>
      <c r="B44" s="40" t="s">
        <v>73</v>
      </c>
      <c r="C44" s="83" t="s">
        <v>117</v>
      </c>
      <c r="D44" s="42"/>
    </row>
    <row r="45" spans="1:4" s="25" customFormat="1" x14ac:dyDescent="0.25">
      <c r="A45" s="23"/>
      <c r="B45" s="40" t="s">
        <v>74</v>
      </c>
      <c r="C45" s="83" t="s">
        <v>117</v>
      </c>
      <c r="D45" s="42"/>
    </row>
    <row r="46" spans="1:4" s="25" customFormat="1" ht="90" x14ac:dyDescent="0.25">
      <c r="A46" s="23"/>
      <c r="B46" s="40" t="s">
        <v>75</v>
      </c>
      <c r="C46" s="83" t="s">
        <v>118</v>
      </c>
      <c r="D46" s="42"/>
    </row>
    <row r="47" spans="1:4" s="25" customFormat="1" ht="60" x14ac:dyDescent="0.25">
      <c r="A47" s="23"/>
      <c r="B47" s="40" t="s">
        <v>76</v>
      </c>
      <c r="C47" s="83" t="s">
        <v>119</v>
      </c>
      <c r="D47" s="42"/>
    </row>
    <row r="48" spans="1:4" s="25" customFormat="1" ht="30" x14ac:dyDescent="0.25">
      <c r="A48" s="23"/>
      <c r="B48" s="40" t="s">
        <v>77</v>
      </c>
      <c r="C48" s="83" t="s">
        <v>120</v>
      </c>
      <c r="D48" s="42"/>
    </row>
    <row r="49" spans="1:4" s="25" customFormat="1" ht="90" x14ac:dyDescent="0.25">
      <c r="A49" s="23"/>
      <c r="B49" s="40" t="s">
        <v>78</v>
      </c>
      <c r="C49" s="83" t="s">
        <v>121</v>
      </c>
      <c r="D49" s="42"/>
    </row>
    <row r="50" spans="1:4" s="25" customFormat="1" ht="45" x14ac:dyDescent="0.25">
      <c r="A50" s="23"/>
      <c r="B50" s="40" t="s">
        <v>79</v>
      </c>
      <c r="C50" s="83" t="s">
        <v>122</v>
      </c>
      <c r="D50" s="42"/>
    </row>
    <row r="51" spans="1:4" s="25" customFormat="1" ht="75" x14ac:dyDescent="0.25">
      <c r="A51" s="23"/>
      <c r="B51" s="40" t="s">
        <v>80</v>
      </c>
      <c r="C51" s="83" t="s">
        <v>123</v>
      </c>
      <c r="D51" s="42"/>
    </row>
    <row r="52" spans="1:4" s="25" customFormat="1" ht="60" x14ac:dyDescent="0.25">
      <c r="A52" s="23"/>
      <c r="B52" s="40" t="s">
        <v>81</v>
      </c>
      <c r="C52" s="83" t="s">
        <v>124</v>
      </c>
      <c r="D52" s="42"/>
    </row>
    <row r="53" spans="1:4" s="25" customFormat="1" ht="60" x14ac:dyDescent="0.25">
      <c r="A53" s="23"/>
      <c r="B53" s="40" t="s">
        <v>83</v>
      </c>
      <c r="C53" s="83" t="s">
        <v>125</v>
      </c>
      <c r="D53" s="42"/>
    </row>
    <row r="54" spans="1:4" s="25" customFormat="1" ht="105" x14ac:dyDescent="0.25">
      <c r="A54" s="23"/>
      <c r="B54" s="40" t="s">
        <v>84</v>
      </c>
      <c r="C54" s="83" t="s">
        <v>126</v>
      </c>
      <c r="D54" s="42"/>
    </row>
    <row r="55" spans="1:4" s="25" customFormat="1" ht="90" x14ac:dyDescent="0.25">
      <c r="A55" s="23"/>
      <c r="B55" s="43" t="s">
        <v>82</v>
      </c>
      <c r="C55" s="84" t="s">
        <v>127</v>
      </c>
      <c r="D55" s="45"/>
    </row>
  </sheetData>
  <hyperlinks>
    <hyperlink ref="E3" location="'Indice Schede'!A1" display="Torna all'indice"/>
    <hyperlink ref="E5" location="'Prospetto Finale'!A1" display="Vai prospetto finale"/>
  </hyperlinks>
  <pageMargins left="0.7" right="0.7" top="0.75" bottom="0.75" header="0.51180555555555496" footer="0.51180555555555496"/>
  <pageSetup paperSize="9" firstPageNumber="0"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Schede'!B12,"non utilizzata")</f>
        <v>1</v>
      </c>
      <c r="D2" s="97" t="s">
        <v>129</v>
      </c>
      <c r="E2" s="97"/>
      <c r="F2" s="51" t="s">
        <v>130</v>
      </c>
      <c r="H2" t="s">
        <v>130</v>
      </c>
    </row>
    <row r="3" spans="1:8" ht="45" customHeight="1" x14ac:dyDescent="0.25">
      <c r="A3" s="98" t="s">
        <v>131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VLOOKUP(B35,G45:H51,2,0)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VLOOKUP(B38,G53:H58,2,0)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G45" s="61" t="s">
        <v>136</v>
      </c>
      <c r="H45" t="s">
        <v>137</v>
      </c>
    </row>
    <row r="46" spans="1:8" ht="30" customHeight="1" x14ac:dyDescent="0.25">
      <c r="A46" s="99" t="s">
        <v>193</v>
      </c>
      <c r="B46" s="99"/>
      <c r="G46" s="61" t="s">
        <v>194</v>
      </c>
      <c r="H46">
        <v>0</v>
      </c>
    </row>
    <row r="47" spans="1:8" ht="66" customHeight="1" x14ac:dyDescent="0.25">
      <c r="A47" s="103" t="s">
        <v>87</v>
      </c>
      <c r="B47" s="103"/>
      <c r="G47" s="61" t="s">
        <v>179</v>
      </c>
      <c r="H47">
        <v>1</v>
      </c>
    </row>
    <row r="48" spans="1:8" ht="12" customHeight="1" x14ac:dyDescent="0.25">
      <c r="G48" s="61" t="s">
        <v>195</v>
      </c>
      <c r="H48">
        <v>2</v>
      </c>
    </row>
    <row r="49" spans="7:8" ht="30" customHeight="1" x14ac:dyDescent="0.25">
      <c r="G49" s="61" t="s">
        <v>196</v>
      </c>
      <c r="H49">
        <v>3</v>
      </c>
    </row>
    <row r="50" spans="7:8" ht="30" customHeight="1" x14ac:dyDescent="0.25">
      <c r="G50" s="61" t="s">
        <v>197</v>
      </c>
      <c r="H50">
        <v>4</v>
      </c>
    </row>
    <row r="51" spans="7:8" ht="30" customHeight="1" x14ac:dyDescent="0.25">
      <c r="G51" s="61" t="s">
        <v>198</v>
      </c>
      <c r="H51">
        <v>5</v>
      </c>
    </row>
    <row r="53" spans="7:8" ht="30" customHeight="1" x14ac:dyDescent="0.25">
      <c r="G53" s="61" t="s">
        <v>136</v>
      </c>
      <c r="H53" t="s">
        <v>137</v>
      </c>
    </row>
    <row r="54" spans="7:8" ht="30" customHeight="1" x14ac:dyDescent="0.25">
      <c r="G54" s="61" t="s">
        <v>199</v>
      </c>
      <c r="H54">
        <v>1</v>
      </c>
    </row>
    <row r="55" spans="7:8" ht="30" customHeight="1" x14ac:dyDescent="0.25">
      <c r="G55" s="61" t="s">
        <v>200</v>
      </c>
      <c r="H55">
        <v>2</v>
      </c>
    </row>
    <row r="56" spans="7:8" ht="30" customHeight="1" x14ac:dyDescent="0.25">
      <c r="G56" s="61" t="s">
        <v>184</v>
      </c>
      <c r="H56">
        <v>3</v>
      </c>
    </row>
    <row r="57" spans="7:8" ht="30" customHeight="1" x14ac:dyDescent="0.25">
      <c r="G57" s="61" t="s">
        <v>201</v>
      </c>
      <c r="H57">
        <v>4</v>
      </c>
    </row>
    <row r="58" spans="7:8" ht="30" customHeight="1" x14ac:dyDescent="0.25">
      <c r="G58" s="61" t="s">
        <v>202</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$G$45:$G$51</formula1>
      <formula2>0</formula2>
    </dataValidation>
    <dataValidation type="list" allowBlank="1" showInputMessage="1" showErrorMessage="1" promptTitle="Impatto" prompt="Selezionare una delle possibili opzioni dal menu a tendina" sqref="B38">
      <formula1>$G$53:$G$58</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E10" sqref="E10"/>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Schede'!B13,"non utilizzata")</f>
        <v>2</v>
      </c>
      <c r="D2" s="97" t="s">
        <v>129</v>
      </c>
      <c r="E2" s="97"/>
      <c r="F2" s="51" t="s">
        <v>130</v>
      </c>
      <c r="H2" t="s">
        <v>130</v>
      </c>
    </row>
    <row r="3" spans="1:8" ht="45" customHeight="1" x14ac:dyDescent="0.25">
      <c r="A3" s="98" t="s">
        <v>203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2.5</v>
      </c>
    </row>
    <row r="45" spans="1:8" ht="30" customHeight="1" x14ac:dyDescent="0.25">
      <c r="A45" s="78"/>
      <c r="B45" s="79"/>
    </row>
    <row r="46" spans="1:8" ht="30" customHeight="1" x14ac:dyDescent="0.25">
      <c r="A46" s="99" t="s">
        <v>193</v>
      </c>
      <c r="B46" s="99"/>
    </row>
    <row r="47" spans="1:8" ht="61.5" customHeight="1" x14ac:dyDescent="0.25">
      <c r="A47" s="103" t="s">
        <v>88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Schede'!B14,"non utilizzata")</f>
        <v>3</v>
      </c>
      <c r="D2" s="97" t="s">
        <v>129</v>
      </c>
      <c r="E2" s="97"/>
      <c r="F2" s="51" t="s">
        <v>130</v>
      </c>
      <c r="H2" t="s">
        <v>130</v>
      </c>
    </row>
    <row r="3" spans="1:8" ht="45" customHeight="1" x14ac:dyDescent="0.25">
      <c r="A3" s="98" t="s">
        <v>204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5.25</v>
      </c>
    </row>
    <row r="45" spans="1:8" ht="30" customHeight="1" x14ac:dyDescent="0.25">
      <c r="A45" s="78"/>
      <c r="B45" s="79"/>
    </row>
    <row r="46" spans="1:8" ht="30" customHeight="1" x14ac:dyDescent="0.25">
      <c r="A46" s="99" t="s">
        <v>193</v>
      </c>
      <c r="B46" s="99"/>
    </row>
    <row r="47" spans="1:8" ht="81.75" customHeight="1" x14ac:dyDescent="0.25">
      <c r="A47" s="103" t="s">
        <v>89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Schede'!B15,"non utilizzata")</f>
        <v>4</v>
      </c>
      <c r="D2" s="97" t="s">
        <v>129</v>
      </c>
      <c r="E2" s="97"/>
      <c r="F2" s="51" t="s">
        <v>130</v>
      </c>
      <c r="H2" t="s">
        <v>130</v>
      </c>
    </row>
    <row r="3" spans="1:8" ht="45" customHeight="1" x14ac:dyDescent="0.25">
      <c r="A3" s="98" t="s">
        <v>205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s="30" customFormat="1" ht="78.7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Schede'!B16,"non utilizzata")</f>
        <v>5</v>
      </c>
      <c r="D2" s="97" t="s">
        <v>129</v>
      </c>
      <c r="E2" s="97"/>
      <c r="F2" s="51" t="s">
        <v>130</v>
      </c>
      <c r="H2" t="s">
        <v>130</v>
      </c>
    </row>
    <row r="3" spans="1:8" ht="45" customHeight="1" x14ac:dyDescent="0.25">
      <c r="A3" s="98" t="s">
        <v>206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4.25</v>
      </c>
    </row>
    <row r="45" spans="1:8" ht="30" customHeight="1" x14ac:dyDescent="0.25">
      <c r="A45" s="78"/>
      <c r="B45" s="79"/>
    </row>
    <row r="46" spans="1:8" ht="30" customHeight="1" x14ac:dyDescent="0.25">
      <c r="A46" s="99" t="s">
        <v>193</v>
      </c>
      <c r="B46" s="99"/>
    </row>
    <row r="47" spans="1:8" ht="80.25" customHeight="1" x14ac:dyDescent="0.25">
      <c r="A47" s="103" t="s">
        <v>90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Schede'!B17,"non utilizzata")</f>
        <v>6</v>
      </c>
      <c r="D2" s="97" t="s">
        <v>129</v>
      </c>
      <c r="E2" s="97"/>
      <c r="F2" s="51" t="s">
        <v>130</v>
      </c>
      <c r="H2" t="s">
        <v>130</v>
      </c>
    </row>
    <row r="3" spans="1:8" ht="45" customHeight="1" x14ac:dyDescent="0.25">
      <c r="A3" s="98" t="s">
        <v>207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2.916666666666667</v>
      </c>
    </row>
    <row r="45" spans="1:8" ht="30" customHeight="1" x14ac:dyDescent="0.25">
      <c r="A45" s="78"/>
      <c r="B45" s="79"/>
    </row>
    <row r="46" spans="1:8" ht="30" customHeight="1" x14ac:dyDescent="0.25">
      <c r="A46" s="99" t="s">
        <v>193</v>
      </c>
      <c r="B46" s="99"/>
    </row>
    <row r="47" spans="1:8" ht="55.5" customHeight="1" x14ac:dyDescent="0.25">
      <c r="A47" s="103" t="s">
        <v>91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Schede'!B18,"non utilizzata")</f>
        <v>7</v>
      </c>
      <c r="D2" s="97" t="s">
        <v>129</v>
      </c>
      <c r="E2" s="97"/>
      <c r="F2" s="51" t="s">
        <v>130</v>
      </c>
      <c r="H2" t="s">
        <v>130</v>
      </c>
    </row>
    <row r="3" spans="1:8" ht="45" customHeight="1" x14ac:dyDescent="0.25">
      <c r="A3" s="98" t="s">
        <v>208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63.75" customHeight="1" x14ac:dyDescent="0.25">
      <c r="A47" s="103" t="s">
        <v>92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firstPageNumber="0" fitToHeight="0" orientation="portrait" horizontalDpi="300" verticalDpi="300"/>
  <rowBreaks count="1" manualBreakCount="1">
    <brk id="26" max="16383"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Schede'!B19,"non utilizzata")</f>
        <v>8</v>
      </c>
      <c r="D2" s="97" t="s">
        <v>129</v>
      </c>
      <c r="E2" s="97"/>
      <c r="F2" s="51" t="s">
        <v>130</v>
      </c>
      <c r="H2" t="s">
        <v>130</v>
      </c>
    </row>
    <row r="3" spans="1:8" ht="45" customHeight="1" x14ac:dyDescent="0.25">
      <c r="A3" s="98" t="s">
        <v>209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0.25" customHeight="1" x14ac:dyDescent="0.25">
      <c r="A47" s="103" t="s">
        <v>93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J9" sqref="J9"/>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Schede'!B20,"non utilizzata")</f>
        <v>9</v>
      </c>
      <c r="D2" s="97" t="s">
        <v>129</v>
      </c>
      <c r="E2" s="97"/>
      <c r="F2" s="51" t="s">
        <v>130</v>
      </c>
      <c r="H2" t="s">
        <v>130</v>
      </c>
    </row>
    <row r="3" spans="1:8" ht="45" customHeight="1" x14ac:dyDescent="0.25">
      <c r="A3" s="98" t="s">
        <v>210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4</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7</v>
      </c>
    </row>
    <row r="45" spans="1:8" ht="30" customHeight="1" x14ac:dyDescent="0.25">
      <c r="A45" s="78"/>
      <c r="B45" s="79"/>
    </row>
    <row r="46" spans="1:8" ht="30" customHeight="1" x14ac:dyDescent="0.25">
      <c r="A46" s="99" t="s">
        <v>193</v>
      </c>
      <c r="B46" s="99"/>
    </row>
    <row r="47" spans="1:8" ht="69"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Schede'!B21,"non utilizzata")</f>
        <v>10</v>
      </c>
      <c r="D2" s="97" t="s">
        <v>129</v>
      </c>
      <c r="E2" s="97"/>
      <c r="F2" s="51" t="s">
        <v>130</v>
      </c>
      <c r="H2" t="s">
        <v>130</v>
      </c>
    </row>
    <row r="3" spans="1:8" ht="45" customHeight="1" x14ac:dyDescent="0.25">
      <c r="A3" s="98" t="s">
        <v>211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186</v>
      </c>
      <c r="G29" s="70" t="s">
        <v>172</v>
      </c>
      <c r="H29">
        <v>5</v>
      </c>
    </row>
    <row r="30" spans="1:8" ht="30" customHeight="1" x14ac:dyDescent="0.25">
      <c r="A30" s="68" t="s">
        <v>142</v>
      </c>
      <c r="B30" s="69">
        <f>VLOOKUP(B29,G38:H43,2,0)</f>
        <v>2</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179</v>
      </c>
      <c r="G35" s="70" t="s">
        <v>180</v>
      </c>
      <c r="H35">
        <v>4</v>
      </c>
    </row>
    <row r="36" spans="1:8" ht="30" customHeight="1" x14ac:dyDescent="0.25">
      <c r="A36" s="68" t="s">
        <v>142</v>
      </c>
      <c r="B36" s="69">
        <f>VLOOKUP(B35,G48:H54,2,0)</f>
        <v>1</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6.7083333333333339</v>
      </c>
    </row>
    <row r="45" spans="1:8" ht="30" customHeight="1" x14ac:dyDescent="0.25">
      <c r="A45" s="78"/>
      <c r="B45" s="79"/>
    </row>
    <row r="46" spans="1:8" ht="30" customHeight="1" x14ac:dyDescent="0.25">
      <c r="A46" s="99" t="s">
        <v>193</v>
      </c>
      <c r="B46" s="99"/>
    </row>
    <row r="47" spans="1:8" ht="68.25" customHeight="1" x14ac:dyDescent="0.25">
      <c r="A47" s="103" t="s">
        <v>94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B1" sqref="B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Schede'!B22,"non utilizzata")</f>
        <v>11</v>
      </c>
      <c r="D2" s="97" t="s">
        <v>129</v>
      </c>
      <c r="E2" s="97"/>
      <c r="F2" s="51" t="s">
        <v>130</v>
      </c>
      <c r="H2" t="s">
        <v>130</v>
      </c>
    </row>
    <row r="3" spans="1:8" ht="45" customHeight="1" x14ac:dyDescent="0.25">
      <c r="A3" s="98" t="s">
        <v>212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v>
      </c>
    </row>
    <row r="45" spans="1:8" ht="30" customHeight="1" x14ac:dyDescent="0.25">
      <c r="A45" s="78"/>
      <c r="B45" s="79"/>
    </row>
    <row r="46" spans="1:8" ht="30" customHeight="1" x14ac:dyDescent="0.25">
      <c r="A46" s="99" t="s">
        <v>193</v>
      </c>
      <c r="B46" s="99"/>
    </row>
    <row r="47" spans="1:8" ht="34.5" customHeight="1" x14ac:dyDescent="0.25">
      <c r="A47" s="103" t="s">
        <v>95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Schede'!B23,"non utilizzata")</f>
        <v>non utilizzata</v>
      </c>
      <c r="D2" s="97" t="s">
        <v>129</v>
      </c>
      <c r="E2" s="97"/>
      <c r="F2" s="51" t="s">
        <v>132</v>
      </c>
      <c r="H2" t="s">
        <v>130</v>
      </c>
    </row>
    <row r="3" spans="1:8" ht="45" customHeight="1" x14ac:dyDescent="0.25">
      <c r="A3" s="98" t="s">
        <v>213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3.7916666666666665</v>
      </c>
    </row>
    <row r="45" spans="1:8" ht="30" customHeight="1" x14ac:dyDescent="0.25">
      <c r="A45" s="78"/>
      <c r="B45" s="79"/>
    </row>
    <row r="46" spans="1:8" ht="30" customHeight="1" x14ac:dyDescent="0.25">
      <c r="A46" s="99" t="s">
        <v>193</v>
      </c>
      <c r="B46" s="99"/>
    </row>
    <row r="47" spans="1:8" ht="69" customHeight="1" x14ac:dyDescent="0.25">
      <c r="A47" s="103" t="s">
        <v>96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3" sqref="A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Schede'!B24,"non utilizzata")</f>
        <v>13</v>
      </c>
      <c r="D2" s="97" t="s">
        <v>129</v>
      </c>
      <c r="E2" s="97"/>
      <c r="F2" s="51" t="s">
        <v>130</v>
      </c>
      <c r="H2" t="s">
        <v>130</v>
      </c>
    </row>
    <row r="3" spans="1:8" ht="45" customHeight="1" x14ac:dyDescent="0.25">
      <c r="A3" s="98" t="s">
        <v>214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6.75" customHeight="1" x14ac:dyDescent="0.25">
      <c r="A47" s="103" t="s">
        <v>97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Schede'!B25,"non utilizzata")</f>
        <v>14</v>
      </c>
      <c r="D2" s="97" t="s">
        <v>129</v>
      </c>
      <c r="E2" s="97"/>
      <c r="F2" s="51" t="s">
        <v>130</v>
      </c>
      <c r="H2" t="s">
        <v>130</v>
      </c>
    </row>
    <row r="3" spans="1:8" ht="45" customHeight="1" x14ac:dyDescent="0.25">
      <c r="A3" s="98" t="s">
        <v>215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3.3333333333333335</v>
      </c>
    </row>
    <row r="45" spans="1:8" ht="30" customHeight="1" x14ac:dyDescent="0.25">
      <c r="A45" s="78"/>
      <c r="B45" s="79"/>
    </row>
    <row r="46" spans="1:8" ht="30" customHeight="1" x14ac:dyDescent="0.25">
      <c r="A46" s="99" t="s">
        <v>193</v>
      </c>
      <c r="B46" s="99"/>
    </row>
    <row r="47" spans="1:8" ht="84" customHeight="1" x14ac:dyDescent="0.25">
      <c r="A47" s="103" t="s">
        <v>98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3" sqref="A3"/>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Schede'!B26,"non utilizzata")</f>
        <v>15</v>
      </c>
      <c r="D2" s="97" t="s">
        <v>129</v>
      </c>
      <c r="E2" s="97"/>
      <c r="F2" s="51" t="s">
        <v>130</v>
      </c>
      <c r="H2" t="s">
        <v>130</v>
      </c>
    </row>
    <row r="3" spans="1:8" ht="45" customHeight="1" x14ac:dyDescent="0.25">
      <c r="A3" s="98" t="s">
        <v>216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3.958333333333333</v>
      </c>
    </row>
    <row r="45" spans="1:8" ht="30" customHeight="1" x14ac:dyDescent="0.25">
      <c r="A45" s="78"/>
      <c r="B45" s="79"/>
    </row>
    <row r="46" spans="1:8" ht="30" customHeight="1" x14ac:dyDescent="0.25">
      <c r="A46" s="99" t="s">
        <v>193</v>
      </c>
      <c r="B46" s="99"/>
    </row>
    <row r="47" spans="1:8" ht="51.75" customHeight="1" x14ac:dyDescent="0.25">
      <c r="A47" s="103" t="s">
        <v>99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Schede'!B27,"non utilizzata")</f>
        <v>16</v>
      </c>
      <c r="D2" s="97" t="s">
        <v>129</v>
      </c>
      <c r="E2" s="97"/>
      <c r="F2" s="51" t="s">
        <v>130</v>
      </c>
      <c r="H2" t="s">
        <v>130</v>
      </c>
    </row>
    <row r="3" spans="1:8" ht="45" customHeight="1" x14ac:dyDescent="0.25">
      <c r="A3" s="98" t="s">
        <v>217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4.791666666666667</v>
      </c>
    </row>
    <row r="45" spans="1:8" ht="30" customHeight="1" x14ac:dyDescent="0.25">
      <c r="A45" s="78"/>
      <c r="B45" s="79"/>
    </row>
    <row r="46" spans="1:8" ht="30" customHeight="1" x14ac:dyDescent="0.25">
      <c r="A46" s="99" t="s">
        <v>193</v>
      </c>
      <c r="B46" s="99"/>
    </row>
    <row r="47" spans="1:8" ht="69" customHeight="1" x14ac:dyDescent="0.25">
      <c r="A47" s="103" t="s">
        <v>100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Schede'!B28,"non utilizzata")</f>
        <v>17</v>
      </c>
      <c r="D2" s="97" t="s">
        <v>129</v>
      </c>
      <c r="E2" s="97"/>
      <c r="F2" s="51" t="s">
        <v>130</v>
      </c>
      <c r="H2" t="s">
        <v>130</v>
      </c>
    </row>
    <row r="3" spans="1:8" ht="45" customHeight="1" x14ac:dyDescent="0.25">
      <c r="A3" s="98" t="s">
        <v>218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2.6666666666666665</v>
      </c>
    </row>
    <row r="45" spans="1:8" ht="30" customHeight="1" x14ac:dyDescent="0.25">
      <c r="A45" s="78"/>
      <c r="B45" s="79"/>
    </row>
    <row r="46" spans="1:8" ht="30" customHeight="1" x14ac:dyDescent="0.25">
      <c r="A46" s="99" t="s">
        <v>193</v>
      </c>
      <c r="B46" s="99"/>
    </row>
    <row r="47" spans="1:8" ht="84" customHeight="1" x14ac:dyDescent="0.25">
      <c r="A47" s="103" t="s">
        <v>101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Schede'!B29,"non utilizzata")</f>
        <v>18</v>
      </c>
      <c r="D2" s="97" t="s">
        <v>129</v>
      </c>
      <c r="E2" s="97"/>
      <c r="F2" s="51" t="s">
        <v>130</v>
      </c>
      <c r="H2" t="s">
        <v>130</v>
      </c>
    </row>
    <row r="3" spans="1:8" ht="45" customHeight="1" x14ac:dyDescent="0.25">
      <c r="A3" s="98" t="s">
        <v>219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191</v>
      </c>
      <c r="G29" s="70" t="s">
        <v>172</v>
      </c>
      <c r="H29">
        <v>5</v>
      </c>
    </row>
    <row r="30" spans="1:8" ht="30" customHeight="1" x14ac:dyDescent="0.25">
      <c r="A30" s="68" t="s">
        <v>142</v>
      </c>
      <c r="B30" s="69">
        <f>VLOOKUP(B29,G38:H43,2,0)</f>
        <v>5</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2.25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4.125</v>
      </c>
    </row>
    <row r="45" spans="1:8" ht="30" customHeight="1" x14ac:dyDescent="0.25">
      <c r="A45" s="78"/>
      <c r="B45" s="79"/>
    </row>
    <row r="46" spans="1:8" ht="30" customHeight="1" x14ac:dyDescent="0.25">
      <c r="A46" s="99" t="s">
        <v>193</v>
      </c>
      <c r="B46" s="99"/>
    </row>
    <row r="47" spans="1:8" ht="81" customHeight="1" x14ac:dyDescent="0.25">
      <c r="A47" s="103" t="s">
        <v>102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Schede'!B30,"non utilizzata")</f>
        <v>19</v>
      </c>
      <c r="D2" s="97" t="s">
        <v>129</v>
      </c>
      <c r="E2" s="97"/>
      <c r="F2" s="51" t="s">
        <v>130</v>
      </c>
      <c r="H2" t="s">
        <v>130</v>
      </c>
    </row>
    <row r="3" spans="1:8" ht="45" customHeight="1" x14ac:dyDescent="0.25">
      <c r="A3" s="98" t="s">
        <v>220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Schede'!B31,"non utilizzata")</f>
        <v>20</v>
      </c>
      <c r="D2" s="97" t="s">
        <v>129</v>
      </c>
      <c r="E2" s="97"/>
      <c r="F2" s="51" t="s">
        <v>130</v>
      </c>
      <c r="H2" t="s">
        <v>130</v>
      </c>
    </row>
    <row r="3" spans="1:8" ht="45" customHeight="1" x14ac:dyDescent="0.25">
      <c r="A3" s="98" t="s">
        <v>221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2.8333333333333335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3.541666666666667</v>
      </c>
    </row>
    <row r="45" spans="1:8" ht="30" customHeight="1" x14ac:dyDescent="0.25">
      <c r="A45" s="78"/>
      <c r="B45" s="79"/>
    </row>
    <row r="46" spans="1:8" ht="30" customHeight="1" x14ac:dyDescent="0.25">
      <c r="A46" s="99" t="s">
        <v>193</v>
      </c>
      <c r="B46" s="99"/>
    </row>
    <row r="47" spans="1:8" ht="40.5" customHeight="1" x14ac:dyDescent="0.25">
      <c r="A47" s="103" t="s">
        <v>103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Schede'!B32,"non utilizzata")</f>
        <v>21</v>
      </c>
      <c r="D2" s="97" t="s">
        <v>129</v>
      </c>
      <c r="E2" s="97"/>
      <c r="F2" s="51" t="s">
        <v>130</v>
      </c>
      <c r="H2" t="s">
        <v>130</v>
      </c>
    </row>
    <row r="3" spans="1:8" ht="45" customHeight="1" x14ac:dyDescent="0.25">
      <c r="A3" s="98" t="s">
        <v>222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4.166666666666667</v>
      </c>
    </row>
    <row r="45" spans="1:8" ht="30" customHeight="1" x14ac:dyDescent="0.25">
      <c r="A45" s="78"/>
      <c r="B45" s="79"/>
    </row>
    <row r="46" spans="1:8" ht="30" customHeight="1" x14ac:dyDescent="0.25">
      <c r="A46" s="99" t="s">
        <v>193</v>
      </c>
      <c r="B46" s="99"/>
    </row>
    <row r="47" spans="1:8" ht="66" customHeight="1" x14ac:dyDescent="0.25">
      <c r="A47" s="103" t="s">
        <v>104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Schede'!B33,"non utilizzata")</f>
        <v>22</v>
      </c>
      <c r="D2" s="97" t="s">
        <v>129</v>
      </c>
      <c r="E2" s="97"/>
      <c r="F2" s="51" t="s">
        <v>130</v>
      </c>
      <c r="H2" t="s">
        <v>130</v>
      </c>
    </row>
    <row r="3" spans="1:8" ht="45" customHeight="1" x14ac:dyDescent="0.25">
      <c r="A3" s="98" t="s">
        <v>223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54.75" customHeight="1" x14ac:dyDescent="0.25">
      <c r="A47" s="103" t="s">
        <v>105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Schede'!B34,"non utilizzata")</f>
        <v>23</v>
      </c>
      <c r="D2" s="97" t="s">
        <v>129</v>
      </c>
      <c r="E2" s="97"/>
      <c r="F2" s="51" t="s">
        <v>130</v>
      </c>
      <c r="H2" t="s">
        <v>130</v>
      </c>
    </row>
    <row r="3" spans="1:8" ht="45" customHeight="1" x14ac:dyDescent="0.25">
      <c r="A3" s="98" t="s">
        <v>224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84" customHeight="1" x14ac:dyDescent="0.25">
      <c r="A47" s="104" t="s">
        <v>225</v>
      </c>
      <c r="B47" s="104"/>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Schede'!B35,"non utilizzata")</f>
        <v>24</v>
      </c>
      <c r="D2" s="97" t="s">
        <v>129</v>
      </c>
      <c r="E2" s="97"/>
      <c r="F2" s="51" t="s">
        <v>130</v>
      </c>
      <c r="H2" t="s">
        <v>130</v>
      </c>
    </row>
    <row r="3" spans="1:8" ht="45" customHeight="1" x14ac:dyDescent="0.25">
      <c r="A3" s="98" t="s">
        <v>226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7.5" customHeight="1" x14ac:dyDescent="0.25">
      <c r="A47" s="103" t="s">
        <v>227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Schede'!B36,"non utilizzata")</f>
        <v>25</v>
      </c>
      <c r="D2" s="97" t="s">
        <v>129</v>
      </c>
      <c r="E2" s="97"/>
      <c r="F2" s="51" t="s">
        <v>130</v>
      </c>
      <c r="H2" t="s">
        <v>130</v>
      </c>
    </row>
    <row r="3" spans="1:8" ht="45" customHeight="1" x14ac:dyDescent="0.25">
      <c r="A3" s="98" t="s">
        <v>228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229</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Schede'!B37,"non utilizzata")</f>
        <v>26</v>
      </c>
      <c r="D2" s="97" t="s">
        <v>129</v>
      </c>
      <c r="E2" s="97"/>
      <c r="F2" s="51" t="s">
        <v>130</v>
      </c>
      <c r="H2" t="s">
        <v>130</v>
      </c>
    </row>
    <row r="3" spans="1:8" ht="45" customHeight="1" x14ac:dyDescent="0.25">
      <c r="A3" s="98" t="s">
        <v>230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5.2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Schede'!B38,"non utilizzata")</f>
        <v>27</v>
      </c>
      <c r="D2" s="97" t="s">
        <v>129</v>
      </c>
      <c r="E2" s="97"/>
      <c r="F2" s="51" t="s">
        <v>130</v>
      </c>
      <c r="H2" t="s">
        <v>130</v>
      </c>
    </row>
    <row r="3" spans="1:8" ht="45" customHeight="1" x14ac:dyDescent="0.25">
      <c r="A3" s="98" t="s">
        <v>231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61.5" customHeight="1" x14ac:dyDescent="0.25">
      <c r="A47" s="103" t="s">
        <v>107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Schede'!B39,"non utilizzata")</f>
        <v>28</v>
      </c>
      <c r="D2" s="97" t="s">
        <v>129</v>
      </c>
      <c r="E2" s="97"/>
      <c r="F2" s="51" t="s">
        <v>130</v>
      </c>
      <c r="H2" t="s">
        <v>130</v>
      </c>
    </row>
    <row r="3" spans="1:8" ht="45" customHeight="1" x14ac:dyDescent="0.25">
      <c r="A3" s="98" t="s">
        <v>232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4.375</v>
      </c>
    </row>
    <row r="45" spans="1:8" ht="30" customHeight="1" x14ac:dyDescent="0.25">
      <c r="A45" s="78"/>
      <c r="B45" s="79"/>
    </row>
    <row r="46" spans="1:8" ht="30" customHeight="1" x14ac:dyDescent="0.25">
      <c r="A46" s="99" t="s">
        <v>193</v>
      </c>
      <c r="B46" s="99"/>
    </row>
    <row r="47" spans="1:8" ht="76.5" customHeight="1" x14ac:dyDescent="0.25">
      <c r="A47" s="103" t="s">
        <v>108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Schede'!B40,"non utilizzata")</f>
        <v>29</v>
      </c>
      <c r="D2" s="97" t="s">
        <v>129</v>
      </c>
      <c r="E2" s="97"/>
      <c r="F2" s="51" t="s">
        <v>130</v>
      </c>
      <c r="H2" t="s">
        <v>130</v>
      </c>
    </row>
    <row r="3" spans="1:8" ht="45" customHeight="1" x14ac:dyDescent="0.25">
      <c r="A3" s="98" t="s">
        <v>233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172</v>
      </c>
      <c r="G19" s="70" t="s">
        <v>159</v>
      </c>
      <c r="H19">
        <v>3</v>
      </c>
    </row>
    <row r="20" spans="1:8" ht="30" customHeight="1" x14ac:dyDescent="0.25">
      <c r="A20" s="68" t="s">
        <v>142</v>
      </c>
      <c r="B20" s="69">
        <f>VLOOKUP(B19,G27:H29,2,0)</f>
        <v>5</v>
      </c>
      <c r="G20" s="70" t="s">
        <v>160</v>
      </c>
      <c r="H20">
        <v>5</v>
      </c>
    </row>
    <row r="21" spans="1:8" ht="30" customHeight="1" x14ac:dyDescent="0.25">
      <c r="A21" s="101" t="s">
        <v>161</v>
      </c>
      <c r="B21" s="101"/>
    </row>
    <row r="22" spans="1:8" ht="30" customHeight="1" x14ac:dyDescent="0.25">
      <c r="A22" s="71" t="s">
        <v>162</v>
      </c>
      <c r="B22" s="57" t="s">
        <v>181</v>
      </c>
      <c r="G22" s="61" t="s">
        <v>136</v>
      </c>
      <c r="H22" t="s">
        <v>137</v>
      </c>
    </row>
    <row r="23" spans="1:8" ht="30" customHeight="1" x14ac:dyDescent="0.25">
      <c r="A23" s="68" t="s">
        <v>142</v>
      </c>
      <c r="B23" s="69">
        <f>VLOOKUP(B22,G31:H36,2,0)</f>
        <v>5</v>
      </c>
      <c r="G23" s="70" t="s">
        <v>164</v>
      </c>
      <c r="H23">
        <v>1</v>
      </c>
    </row>
    <row r="24" spans="1:8" ht="30" customHeight="1" x14ac:dyDescent="0.25">
      <c r="A24" s="72" t="s">
        <v>165</v>
      </c>
      <c r="B24" s="73">
        <f>IFERROR((B8+B11+B14+B17+B20+B23)/6,"-")</f>
        <v>3.6666666666666665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4.583333333333333</v>
      </c>
    </row>
    <row r="45" spans="1:8" ht="30" customHeight="1" x14ac:dyDescent="0.25">
      <c r="A45" s="78"/>
      <c r="B45" s="79"/>
    </row>
    <row r="46" spans="1:8" ht="30" customHeight="1" x14ac:dyDescent="0.25">
      <c r="A46" s="99" t="s">
        <v>193</v>
      </c>
      <c r="B46" s="99"/>
    </row>
    <row r="47" spans="1:8" ht="66.75" customHeight="1" x14ac:dyDescent="0.25">
      <c r="A47" s="103" t="s">
        <v>234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Schede'!B41,"non utilizzata")</f>
        <v>30</v>
      </c>
      <c r="D2" s="97" t="s">
        <v>129</v>
      </c>
      <c r="E2" s="97"/>
      <c r="F2" s="51" t="s">
        <v>130</v>
      </c>
      <c r="H2" t="s">
        <v>130</v>
      </c>
    </row>
    <row r="3" spans="1:8" ht="45" customHeight="1" x14ac:dyDescent="0.25">
      <c r="A3" s="98" t="s">
        <v>235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Schede'!B42,"non utilizzata")</f>
        <v>31</v>
      </c>
      <c r="D2" s="97" t="s">
        <v>129</v>
      </c>
      <c r="E2" s="97"/>
      <c r="F2" s="51" t="s">
        <v>130</v>
      </c>
      <c r="H2" t="s">
        <v>130</v>
      </c>
    </row>
    <row r="3" spans="1:8" ht="45" customHeight="1" x14ac:dyDescent="0.25">
      <c r="A3" s="98" t="s">
        <v>236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0" customHeight="1" x14ac:dyDescent="0.25">
      <c r="A47" s="103" t="s">
        <v>111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Schede'!B43,"non utilizzata")</f>
        <v>32</v>
      </c>
      <c r="D2" s="97" t="s">
        <v>129</v>
      </c>
      <c r="E2" s="97"/>
      <c r="F2" s="51" t="s">
        <v>130</v>
      </c>
      <c r="H2" t="s">
        <v>130</v>
      </c>
    </row>
    <row r="3" spans="1:8" ht="45" customHeight="1" x14ac:dyDescent="0.25">
      <c r="A3" s="98" t="s">
        <v>237</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2.1666666666666665</v>
      </c>
    </row>
    <row r="45" spans="1:8" ht="30" customHeight="1" x14ac:dyDescent="0.25">
      <c r="A45" s="78"/>
      <c r="B45" s="79"/>
    </row>
    <row r="46" spans="1:8" ht="30" customHeight="1" x14ac:dyDescent="0.25">
      <c r="A46" s="99" t="s">
        <v>193</v>
      </c>
      <c r="B46" s="99"/>
    </row>
    <row r="47" spans="1:8" ht="62.25" customHeight="1" x14ac:dyDescent="0.25">
      <c r="A47" s="103" t="s">
        <v>238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Schede'!B44,"non utilizzata")</f>
        <v>33</v>
      </c>
      <c r="D2" s="97" t="s">
        <v>129</v>
      </c>
      <c r="E2" s="97"/>
      <c r="F2" s="51" t="s">
        <v>130</v>
      </c>
      <c r="H2" t="s">
        <v>130</v>
      </c>
    </row>
    <row r="3" spans="1:8" ht="45" customHeight="1" x14ac:dyDescent="0.25">
      <c r="A3" s="98" t="s">
        <v>239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7.5" customHeight="1" x14ac:dyDescent="0.25">
      <c r="A47" s="103" t="s">
        <v>113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Schede'!B45,"non utilizzata")</f>
        <v>34</v>
      </c>
      <c r="D2" s="97" t="s">
        <v>129</v>
      </c>
      <c r="E2" s="97"/>
      <c r="F2" s="51" t="s">
        <v>130</v>
      </c>
      <c r="H2" t="s">
        <v>130</v>
      </c>
    </row>
    <row r="3" spans="1:8" ht="45" customHeight="1" x14ac:dyDescent="0.25">
      <c r="A3" s="98" t="s">
        <v>240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51" customHeight="1" x14ac:dyDescent="0.25">
      <c r="A47" s="103" t="s">
        <v>114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Schede'!B46,"non utilizzata")</f>
        <v>35</v>
      </c>
      <c r="D2" s="97" t="s">
        <v>129</v>
      </c>
      <c r="E2" s="97"/>
      <c r="F2" s="51" t="s">
        <v>130</v>
      </c>
      <c r="H2" t="s">
        <v>130</v>
      </c>
    </row>
    <row r="3" spans="1:8" ht="45" customHeight="1" x14ac:dyDescent="0.25">
      <c r="A3" s="98" t="s">
        <v>241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47.25" customHeight="1" x14ac:dyDescent="0.25">
      <c r="A47" s="103" t="s">
        <v>115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Schede'!B47,"non utilizzata")</f>
        <v>36</v>
      </c>
      <c r="D2" s="97" t="s">
        <v>129</v>
      </c>
      <c r="E2" s="97"/>
      <c r="F2" s="51" t="s">
        <v>130</v>
      </c>
      <c r="H2" t="s">
        <v>130</v>
      </c>
    </row>
    <row r="3" spans="1:8" ht="45" customHeight="1" x14ac:dyDescent="0.25">
      <c r="A3" s="98" t="s">
        <v>242</v>
      </c>
      <c r="B3" s="98"/>
      <c r="F3" s="80"/>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33" customHeight="1" x14ac:dyDescent="0.25">
      <c r="A47" s="103" t="s">
        <v>116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Schede'!B48,"non utilizzata")</f>
        <v>37</v>
      </c>
      <c r="D2" s="97" t="s">
        <v>129</v>
      </c>
      <c r="E2" s="97"/>
      <c r="F2" s="51" t="s">
        <v>130</v>
      </c>
      <c r="H2" t="s">
        <v>130</v>
      </c>
    </row>
    <row r="3" spans="1:8" ht="45" customHeight="1" x14ac:dyDescent="0.25">
      <c r="A3" s="98" t="s">
        <v>243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2.333333333333333</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Schede'!B49,"non utilizzata")</f>
        <v>38</v>
      </c>
      <c r="D2" s="97" t="s">
        <v>129</v>
      </c>
      <c r="E2" s="97"/>
      <c r="F2" s="51" t="s">
        <v>130</v>
      </c>
      <c r="H2" t="s">
        <v>130</v>
      </c>
    </row>
    <row r="3" spans="1:8" ht="45" customHeight="1" x14ac:dyDescent="0.25">
      <c r="A3" s="98" t="s">
        <v>244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1.3333333333333333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1.6666666666666665</v>
      </c>
    </row>
    <row r="45" spans="1:8" ht="30" customHeight="1" x14ac:dyDescent="0.25">
      <c r="A45" s="78"/>
      <c r="B45" s="79"/>
    </row>
    <row r="46" spans="1:8" ht="30" customHeight="1" x14ac:dyDescent="0.25">
      <c r="A46" s="99" t="s">
        <v>193</v>
      </c>
      <c r="B46" s="99"/>
    </row>
    <row r="47" spans="1:8" ht="30" customHeight="1" x14ac:dyDescent="0.25">
      <c r="A47" s="105" t="s">
        <v>117</v>
      </c>
      <c r="B47" s="105"/>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Schede'!B50,"non utilizzata")</f>
        <v>39</v>
      </c>
      <c r="D2" s="97" t="s">
        <v>129</v>
      </c>
      <c r="E2" s="97"/>
      <c r="F2" s="51" t="s">
        <v>130</v>
      </c>
      <c r="H2" t="s">
        <v>130</v>
      </c>
    </row>
    <row r="3" spans="1:8" ht="45" customHeight="1" x14ac:dyDescent="0.25">
      <c r="A3" s="98" t="s">
        <v>245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3.3333333333333335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5.8333333333333339</v>
      </c>
    </row>
    <row r="45" spans="1:8" ht="30" customHeight="1" x14ac:dyDescent="0.25">
      <c r="A45" s="78"/>
      <c r="B45" s="79"/>
    </row>
    <row r="46" spans="1:8" ht="30" customHeight="1" x14ac:dyDescent="0.25">
      <c r="A46" s="99" t="s">
        <v>193</v>
      </c>
      <c r="B46" s="99"/>
    </row>
    <row r="47" spans="1:8" ht="80.25" customHeight="1" x14ac:dyDescent="0.25">
      <c r="A47" s="103" t="s">
        <v>118</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Schede'!B51,"non utilizzata")</f>
        <v>40</v>
      </c>
      <c r="D2" s="97" t="s">
        <v>129</v>
      </c>
      <c r="E2" s="97"/>
      <c r="F2" s="51" t="s">
        <v>130</v>
      </c>
      <c r="H2" t="s">
        <v>130</v>
      </c>
    </row>
    <row r="3" spans="1:8" ht="45" customHeight="1" x14ac:dyDescent="0.25">
      <c r="A3" s="98" t="s">
        <v>246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1.8333333333333333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202</v>
      </c>
      <c r="G38" s="61" t="s">
        <v>136</v>
      </c>
      <c r="H38" t="s">
        <v>137</v>
      </c>
    </row>
    <row r="39" spans="1:8" ht="30" customHeight="1" x14ac:dyDescent="0.25">
      <c r="A39" s="68" t="s">
        <v>142</v>
      </c>
      <c r="B39" s="69">
        <f>VLOOKUP(B38,G56:H61,2,0)</f>
        <v>5</v>
      </c>
      <c r="G39" s="61" t="s">
        <v>171</v>
      </c>
      <c r="H39">
        <v>1</v>
      </c>
    </row>
    <row r="40" spans="1:8" ht="30" customHeight="1" x14ac:dyDescent="0.25">
      <c r="A40" s="75" t="s">
        <v>185</v>
      </c>
      <c r="B40" s="73">
        <f>IFERROR((B30+B33+B36+B39)/4,"-")</f>
        <v>1.75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3.208333333333333</v>
      </c>
    </row>
    <row r="45" spans="1:8" ht="30" customHeight="1" x14ac:dyDescent="0.25">
      <c r="A45" s="78"/>
      <c r="B45" s="79"/>
    </row>
    <row r="46" spans="1:8" ht="30" customHeight="1" x14ac:dyDescent="0.25">
      <c r="A46" s="99" t="s">
        <v>193</v>
      </c>
      <c r="B46" s="99"/>
    </row>
    <row r="47" spans="1:8" ht="56.25" customHeight="1" x14ac:dyDescent="0.25">
      <c r="A47" s="103" t="s">
        <v>247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Schede'!B52,"non utilizzata")</f>
        <v>41</v>
      </c>
      <c r="D2" s="97" t="s">
        <v>129</v>
      </c>
      <c r="E2" s="97"/>
      <c r="F2" s="51" t="s">
        <v>130</v>
      </c>
      <c r="H2" t="s">
        <v>130</v>
      </c>
    </row>
    <row r="3" spans="1:8" ht="45" customHeight="1" x14ac:dyDescent="0.25">
      <c r="A3" s="98" t="s">
        <v>248</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1.1666666666666667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0.875</v>
      </c>
    </row>
    <row r="45" spans="1:8" ht="30" customHeight="1" x14ac:dyDescent="0.25">
      <c r="A45" s="78"/>
      <c r="B45" s="79"/>
    </row>
    <row r="46" spans="1:8" ht="30" customHeight="1" x14ac:dyDescent="0.25">
      <c r="A46" s="99" t="s">
        <v>193</v>
      </c>
      <c r="B46" s="99"/>
    </row>
    <row r="47" spans="1:8" ht="34.5" customHeight="1" x14ac:dyDescent="0.25">
      <c r="A47" s="103" t="s">
        <v>120</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Schede'!B53,"non utilizzata")</f>
        <v>42</v>
      </c>
      <c r="D2" s="97" t="s">
        <v>129</v>
      </c>
      <c r="E2" s="97"/>
      <c r="F2" s="51" t="s">
        <v>130</v>
      </c>
      <c r="H2" t="s">
        <v>130</v>
      </c>
    </row>
    <row r="3" spans="1:8" ht="45" customHeight="1" x14ac:dyDescent="0.25">
      <c r="A3" s="98" t="s">
        <v>249</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159</v>
      </c>
      <c r="G13" s="61" t="s">
        <v>136</v>
      </c>
      <c r="H13" t="s">
        <v>137</v>
      </c>
    </row>
    <row r="14" spans="1:8" ht="30" customHeight="1" x14ac:dyDescent="0.25">
      <c r="A14" s="64" t="s">
        <v>142</v>
      </c>
      <c r="B14" s="60">
        <f>VLOOKUP(B13,G17:H20,2,0)</f>
        <v>3</v>
      </c>
      <c r="G14" s="61" t="s">
        <v>152</v>
      </c>
      <c r="H14">
        <v>2</v>
      </c>
    </row>
    <row r="15" spans="1:8" ht="30" customHeight="1" x14ac:dyDescent="0.25">
      <c r="A15" s="101" t="s">
        <v>153</v>
      </c>
      <c r="B15" s="101"/>
      <c r="G15" s="61" t="s">
        <v>147</v>
      </c>
      <c r="H15">
        <v>5</v>
      </c>
    </row>
    <row r="16" spans="1:8" ht="39" customHeight="1" x14ac:dyDescent="0.25">
      <c r="A16" s="67" t="s">
        <v>154</v>
      </c>
      <c r="B16" s="57" t="s">
        <v>164</v>
      </c>
    </row>
    <row r="17" spans="1:8" ht="30" customHeight="1" x14ac:dyDescent="0.25">
      <c r="A17" s="68" t="s">
        <v>142</v>
      </c>
      <c r="B17" s="69">
        <f>VLOOKUP(B16,G22:H25,2,0)</f>
        <v>1</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163</v>
      </c>
      <c r="G22" s="61" t="s">
        <v>136</v>
      </c>
      <c r="H22" t="s">
        <v>137</v>
      </c>
    </row>
    <row r="23" spans="1:8" ht="30" customHeight="1" x14ac:dyDescent="0.25">
      <c r="A23" s="68" t="s">
        <v>142</v>
      </c>
      <c r="B23" s="69">
        <f>VLOOKUP(B22,G31:H36,2,0)</f>
        <v>1</v>
      </c>
      <c r="G23" s="70" t="s">
        <v>164</v>
      </c>
      <c r="H23">
        <v>1</v>
      </c>
    </row>
    <row r="24" spans="1:8" ht="30" customHeight="1" x14ac:dyDescent="0.25">
      <c r="A24" s="72" t="s">
        <v>165</v>
      </c>
      <c r="B24" s="73">
        <f>IFERROR((B8+B11+B14+B17+B20+B23)/6,"-")</f>
        <v>2</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1.5</v>
      </c>
    </row>
    <row r="45" spans="1:8" ht="30" customHeight="1" x14ac:dyDescent="0.25">
      <c r="A45" s="78"/>
      <c r="B45" s="79"/>
    </row>
    <row r="46" spans="1:8" ht="30" customHeight="1" x14ac:dyDescent="0.25">
      <c r="A46" s="99" t="s">
        <v>193</v>
      </c>
      <c r="B46" s="99"/>
    </row>
    <row r="47" spans="1:8" ht="81" customHeight="1" x14ac:dyDescent="0.25">
      <c r="A47" s="103" t="s">
        <v>121</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Schede'!B54,"non utilizzata")</f>
        <v>non utilizzata</v>
      </c>
      <c r="D2" s="97" t="s">
        <v>129</v>
      </c>
      <c r="E2" s="97"/>
      <c r="F2" s="51" t="s">
        <v>132</v>
      </c>
      <c r="H2" t="s">
        <v>130</v>
      </c>
    </row>
    <row r="3" spans="1:8" ht="45" customHeight="1" x14ac:dyDescent="0.25">
      <c r="A3" s="98" t="s">
        <v>250</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141</v>
      </c>
      <c r="G7" s="58" t="s">
        <v>141</v>
      </c>
      <c r="H7">
        <v>2</v>
      </c>
    </row>
    <row r="8" spans="1:8" ht="30" customHeight="1" x14ac:dyDescent="0.25">
      <c r="A8" s="59" t="s">
        <v>142</v>
      </c>
      <c r="B8" s="60">
        <f>VLOOKUP(B7,G5:H10,2,0)</f>
        <v>2</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199</v>
      </c>
      <c r="G38" s="61" t="s">
        <v>136</v>
      </c>
      <c r="H38" t="s">
        <v>137</v>
      </c>
    </row>
    <row r="39" spans="1:8" ht="30" customHeight="1" x14ac:dyDescent="0.25">
      <c r="A39" s="68" t="s">
        <v>142</v>
      </c>
      <c r="B39" s="69">
        <f>VLOOKUP(B38,G56:H61,2,0)</f>
        <v>1</v>
      </c>
      <c r="G39" s="61" t="s">
        <v>171</v>
      </c>
      <c r="H39">
        <v>1</v>
      </c>
    </row>
    <row r="40" spans="1:8" ht="30" customHeight="1" x14ac:dyDescent="0.25">
      <c r="A40" s="75" t="s">
        <v>185</v>
      </c>
      <c r="B40" s="73">
        <f>IFERROR((B30+B33+B36+B39)/4,"-")</f>
        <v>0.75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2</v>
      </c>
    </row>
    <row r="45" spans="1:8" ht="30" customHeight="1" x14ac:dyDescent="0.25">
      <c r="A45" s="78"/>
      <c r="B45" s="79"/>
    </row>
    <row r="46" spans="1:8" ht="30" customHeight="1" x14ac:dyDescent="0.25">
      <c r="A46" s="99" t="s">
        <v>193</v>
      </c>
      <c r="B46" s="99"/>
    </row>
    <row r="47" spans="1:8" ht="32.25" customHeight="1" x14ac:dyDescent="0.25">
      <c r="A47" s="103" t="s">
        <v>122</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Schede'!B55,"non utilizzata")</f>
        <v>44</v>
      </c>
      <c r="D2" s="97" t="s">
        <v>129</v>
      </c>
      <c r="E2" s="97"/>
      <c r="F2" s="51" t="s">
        <v>130</v>
      </c>
      <c r="H2" t="s">
        <v>130</v>
      </c>
    </row>
    <row r="3" spans="1:8" ht="45" customHeight="1" x14ac:dyDescent="0.25">
      <c r="A3" s="98" t="s">
        <v>251</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145</v>
      </c>
      <c r="G7" s="58" t="s">
        <v>141</v>
      </c>
      <c r="H7">
        <v>2</v>
      </c>
    </row>
    <row r="8" spans="1:8" ht="30" customHeight="1" x14ac:dyDescent="0.25">
      <c r="A8" s="59" t="s">
        <v>142</v>
      </c>
      <c r="B8" s="60">
        <f>VLOOKUP(B7,G5:H10,2,0)</f>
        <v>4</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2.6666666666666665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3.333333333333333</v>
      </c>
    </row>
    <row r="45" spans="1:8" ht="30" customHeight="1" x14ac:dyDescent="0.25">
      <c r="A45" s="78"/>
      <c r="B45" s="79"/>
    </row>
    <row r="46" spans="1:8" ht="30" customHeight="1" x14ac:dyDescent="0.25">
      <c r="A46" s="99" t="s">
        <v>193</v>
      </c>
      <c r="B46" s="99"/>
    </row>
    <row r="47" spans="1:8" ht="69" customHeight="1" x14ac:dyDescent="0.25">
      <c r="A47" s="103" t="s">
        <v>123</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Schede'!B56,"non utilizzata")</f>
        <v>non utilizzata</v>
      </c>
      <c r="D2" s="97" t="s">
        <v>129</v>
      </c>
      <c r="E2" s="97"/>
      <c r="F2" s="51" t="s">
        <v>132</v>
      </c>
      <c r="H2" t="s">
        <v>130</v>
      </c>
    </row>
    <row r="3" spans="1:8" ht="45" customHeight="1" x14ac:dyDescent="0.25">
      <c r="A3" s="98" t="s">
        <v>252</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139</v>
      </c>
      <c r="G7" s="58" t="s">
        <v>141</v>
      </c>
      <c r="H7">
        <v>2</v>
      </c>
    </row>
    <row r="8" spans="1:8" ht="30" customHeight="1" x14ac:dyDescent="0.25">
      <c r="A8" s="59" t="s">
        <v>142</v>
      </c>
      <c r="B8" s="60">
        <f>VLOOKUP(B7,G5:H10,2,0)</f>
        <v>1</v>
      </c>
      <c r="G8" s="61" t="s">
        <v>143</v>
      </c>
      <c r="H8">
        <v>3</v>
      </c>
    </row>
    <row r="9" spans="1:8" ht="30" customHeight="1" x14ac:dyDescent="0.25">
      <c r="A9" s="101" t="s">
        <v>144</v>
      </c>
      <c r="B9" s="101"/>
      <c r="G9" s="61" t="s">
        <v>145</v>
      </c>
      <c r="H9">
        <v>4</v>
      </c>
    </row>
    <row r="10" spans="1:8" ht="30" customHeight="1" x14ac:dyDescent="0.25">
      <c r="A10" s="62" t="s">
        <v>146</v>
      </c>
      <c r="B10" s="63" t="s">
        <v>152</v>
      </c>
      <c r="G10" s="61" t="s">
        <v>148</v>
      </c>
      <c r="H10">
        <v>5</v>
      </c>
    </row>
    <row r="11" spans="1:8" ht="30" customHeight="1" x14ac:dyDescent="0.25">
      <c r="A11" s="64" t="s">
        <v>142</v>
      </c>
      <c r="B11" s="60">
        <f>VLOOKUP(B10,G13:H15,2,0)</f>
        <v>2</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1.6666666666666667</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200</v>
      </c>
      <c r="G38" s="61" t="s">
        <v>136</v>
      </c>
      <c r="H38" t="s">
        <v>137</v>
      </c>
    </row>
    <row r="39" spans="1:8" ht="30" customHeight="1" x14ac:dyDescent="0.25">
      <c r="A39" s="68" t="s">
        <v>142</v>
      </c>
      <c r="B39" s="69">
        <f>VLOOKUP(B38,G56:H61,2,0)</f>
        <v>2</v>
      </c>
      <c r="G39" s="61" t="s">
        <v>171</v>
      </c>
      <c r="H39">
        <v>1</v>
      </c>
    </row>
    <row r="40" spans="1:8" ht="30" customHeight="1" x14ac:dyDescent="0.25">
      <c r="A40" s="75" t="s">
        <v>185</v>
      </c>
      <c r="B40" s="73">
        <f>IFERROR((B30+B33+B36+B39)/4,"-")</f>
        <v>1</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1.6666666666666667</v>
      </c>
    </row>
    <row r="45" spans="1:8" ht="30" customHeight="1" x14ac:dyDescent="0.25">
      <c r="A45" s="78"/>
      <c r="B45" s="79"/>
    </row>
    <row r="46" spans="1:8" ht="30" customHeight="1" x14ac:dyDescent="0.25">
      <c r="A46" s="99" t="s">
        <v>193</v>
      </c>
      <c r="B46" s="99"/>
    </row>
    <row r="47" spans="1:8" ht="53.25" customHeight="1" x14ac:dyDescent="0.25">
      <c r="A47" s="103" t="s">
        <v>124</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Schede'!B57,"non utilizzata")</f>
        <v>46</v>
      </c>
      <c r="D2" s="97" t="s">
        <v>129</v>
      </c>
      <c r="E2" s="97"/>
      <c r="F2" s="51" t="s">
        <v>130</v>
      </c>
      <c r="H2" t="s">
        <v>130</v>
      </c>
    </row>
    <row r="3" spans="1:8" ht="45" customHeight="1" x14ac:dyDescent="0.25">
      <c r="A3" s="98" t="s">
        <v>253</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175</v>
      </c>
      <c r="G22" s="61" t="s">
        <v>136</v>
      </c>
      <c r="H22" t="s">
        <v>137</v>
      </c>
    </row>
    <row r="23" spans="1:8" ht="30" customHeight="1" x14ac:dyDescent="0.25">
      <c r="A23" s="68" t="s">
        <v>142</v>
      </c>
      <c r="B23" s="69">
        <f>VLOOKUP(B22,G31:H36,2,0)</f>
        <v>2</v>
      </c>
      <c r="G23" s="70" t="s">
        <v>164</v>
      </c>
      <c r="H23">
        <v>1</v>
      </c>
    </row>
    <row r="24" spans="1:8" ht="30" customHeight="1" x14ac:dyDescent="0.25">
      <c r="A24" s="72" t="s">
        <v>165</v>
      </c>
      <c r="B24" s="73">
        <f>IFERROR((B8+B11+B14+B17+B20+B23)/6,"-")</f>
        <v>2.5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3.125</v>
      </c>
    </row>
    <row r="45" spans="1:8" ht="30" customHeight="1" x14ac:dyDescent="0.25">
      <c r="A45" s="78"/>
      <c r="B45" s="79"/>
    </row>
    <row r="46" spans="1:8" ht="30" customHeight="1" x14ac:dyDescent="0.25">
      <c r="A46" s="99" t="s">
        <v>193</v>
      </c>
      <c r="B46" s="99"/>
    </row>
    <row r="47" spans="1:8" ht="78" customHeight="1" x14ac:dyDescent="0.25">
      <c r="A47" s="103" t="s">
        <v>127</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2" sqref="F2"/>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Schede'!B58,"non utilizzata")</f>
        <v>47</v>
      </c>
      <c r="D2" s="97" t="s">
        <v>129</v>
      </c>
      <c r="E2" s="97"/>
      <c r="F2" s="51" t="s">
        <v>130</v>
      </c>
      <c r="H2" t="s">
        <v>130</v>
      </c>
    </row>
    <row r="3" spans="1:8" ht="45" customHeight="1" x14ac:dyDescent="0.25">
      <c r="A3" s="98" t="s">
        <v>254</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143</v>
      </c>
      <c r="G7" s="58" t="s">
        <v>141</v>
      </c>
      <c r="H7">
        <v>2</v>
      </c>
    </row>
    <row r="8" spans="1:8" ht="30" customHeight="1" x14ac:dyDescent="0.25">
      <c r="A8" s="59" t="s">
        <v>142</v>
      </c>
      <c r="B8" s="60">
        <f>VLOOKUP(B7,G5:H10,2,0)</f>
        <v>3</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155</v>
      </c>
    </row>
    <row r="17" spans="1:8" ht="30" customHeight="1" x14ac:dyDescent="0.25">
      <c r="A17" s="68" t="s">
        <v>142</v>
      </c>
      <c r="B17" s="69">
        <f>VLOOKUP(B16,G22:H25,2,0)</f>
        <v>5</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180</v>
      </c>
      <c r="G22" s="61" t="s">
        <v>136</v>
      </c>
      <c r="H22" t="s">
        <v>137</v>
      </c>
    </row>
    <row r="23" spans="1:8" ht="30" customHeight="1" x14ac:dyDescent="0.25">
      <c r="A23" s="68" t="s">
        <v>142</v>
      </c>
      <c r="B23" s="69">
        <f>VLOOKUP(B22,G31:H36,2,0)</f>
        <v>4</v>
      </c>
      <c r="G23" s="70" t="s">
        <v>164</v>
      </c>
      <c r="H23">
        <v>1</v>
      </c>
    </row>
    <row r="24" spans="1:8" ht="30" customHeight="1" x14ac:dyDescent="0.25">
      <c r="A24" s="72" t="s">
        <v>165</v>
      </c>
      <c r="B24" s="73">
        <f>IFERROR((B8+B11+B14+B17+B20+B23)/6,"-")</f>
        <v>3.1666666666666665</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201</v>
      </c>
      <c r="G38" s="61" t="s">
        <v>136</v>
      </c>
      <c r="H38" t="s">
        <v>137</v>
      </c>
    </row>
    <row r="39" spans="1:8" ht="30" customHeight="1" x14ac:dyDescent="0.25">
      <c r="A39" s="68" t="s">
        <v>142</v>
      </c>
      <c r="B39" s="69">
        <f>VLOOKUP(B38,G56:H61,2,0)</f>
        <v>4</v>
      </c>
      <c r="G39" s="61" t="s">
        <v>171</v>
      </c>
      <c r="H39">
        <v>1</v>
      </c>
    </row>
    <row r="40" spans="1:8" ht="30" customHeight="1" x14ac:dyDescent="0.25">
      <c r="A40" s="75" t="s">
        <v>185</v>
      </c>
      <c r="B40" s="73">
        <f>IFERROR((B30+B33+B36+B39)/4,"-")</f>
        <v>1.5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4.75</v>
      </c>
    </row>
    <row r="45" spans="1:8" ht="30" customHeight="1" x14ac:dyDescent="0.25">
      <c r="A45" s="78"/>
      <c r="B45" s="79"/>
    </row>
    <row r="46" spans="1:8" ht="30" customHeight="1" x14ac:dyDescent="0.25">
      <c r="A46" s="99" t="s">
        <v>193</v>
      </c>
      <c r="B46" s="99"/>
    </row>
    <row r="47" spans="1:8" ht="55.5" customHeight="1" x14ac:dyDescent="0.25">
      <c r="A47" s="103" t="s">
        <v>125</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f>IF(F2="SI",'Indice Schede'!B59,"non utilizzata")</f>
        <v>48</v>
      </c>
      <c r="D2" s="97" t="s">
        <v>129</v>
      </c>
      <c r="E2" s="97"/>
      <c r="F2" s="51" t="s">
        <v>130</v>
      </c>
      <c r="H2" t="s">
        <v>130</v>
      </c>
    </row>
    <row r="3" spans="1:8" ht="45" customHeight="1" x14ac:dyDescent="0.25">
      <c r="A3" s="98" t="s">
        <v>255</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148</v>
      </c>
      <c r="G7" s="58" t="s">
        <v>141</v>
      </c>
      <c r="H7">
        <v>2</v>
      </c>
    </row>
    <row r="8" spans="1:8" ht="30" customHeight="1" x14ac:dyDescent="0.25">
      <c r="A8" s="59" t="s">
        <v>142</v>
      </c>
      <c r="B8" s="60">
        <f>VLOOKUP(B7,G5:H10,2,0)</f>
        <v>5</v>
      </c>
      <c r="G8" s="61" t="s">
        <v>143</v>
      </c>
      <c r="H8">
        <v>3</v>
      </c>
    </row>
    <row r="9" spans="1:8" ht="30" customHeight="1" x14ac:dyDescent="0.25">
      <c r="A9" s="101" t="s">
        <v>144</v>
      </c>
      <c r="B9" s="101"/>
      <c r="G9" s="61" t="s">
        <v>145</v>
      </c>
      <c r="H9">
        <v>4</v>
      </c>
    </row>
    <row r="10" spans="1:8" ht="30" customHeight="1" x14ac:dyDescent="0.25">
      <c r="A10" s="62" t="s">
        <v>146</v>
      </c>
      <c r="B10" s="63" t="s">
        <v>147</v>
      </c>
      <c r="G10" s="61" t="s">
        <v>148</v>
      </c>
      <c r="H10">
        <v>5</v>
      </c>
    </row>
    <row r="11" spans="1:8" ht="30" customHeight="1" x14ac:dyDescent="0.25">
      <c r="A11" s="64" t="s">
        <v>142</v>
      </c>
      <c r="B11" s="60">
        <f>VLOOKUP(B10,G13:H15,2,0)</f>
        <v>5</v>
      </c>
    </row>
    <row r="12" spans="1:8" ht="30" customHeight="1" x14ac:dyDescent="0.25">
      <c r="A12" s="101" t="s">
        <v>149</v>
      </c>
      <c r="B12" s="101"/>
      <c r="G12" s="65"/>
    </row>
    <row r="13" spans="1:8" ht="30" customHeight="1" x14ac:dyDescent="0.25">
      <c r="A13" s="66" t="s">
        <v>150</v>
      </c>
      <c r="B13" s="63" t="s">
        <v>151</v>
      </c>
      <c r="G13" s="61" t="s">
        <v>136</v>
      </c>
      <c r="H13" t="s">
        <v>137</v>
      </c>
    </row>
    <row r="14" spans="1:8" ht="30" customHeight="1" x14ac:dyDescent="0.25">
      <c r="A14" s="64" t="s">
        <v>142</v>
      </c>
      <c r="B14" s="60">
        <f>VLOOKUP(B13,G17:H20,2,0)</f>
        <v>1</v>
      </c>
      <c r="G14" s="61" t="s">
        <v>152</v>
      </c>
      <c r="H14">
        <v>2</v>
      </c>
    </row>
    <row r="15" spans="1:8" ht="30" customHeight="1" x14ac:dyDescent="0.25">
      <c r="A15" s="101" t="s">
        <v>153</v>
      </c>
      <c r="B15" s="101"/>
      <c r="G15" s="61" t="s">
        <v>147</v>
      </c>
      <c r="H15">
        <v>5</v>
      </c>
    </row>
    <row r="16" spans="1:8" ht="39" customHeight="1" x14ac:dyDescent="0.25">
      <c r="A16" s="67" t="s">
        <v>154</v>
      </c>
      <c r="B16" s="57" t="s">
        <v>166</v>
      </c>
    </row>
    <row r="17" spans="1:8" ht="30" customHeight="1" x14ac:dyDescent="0.25">
      <c r="A17" s="68" t="s">
        <v>142</v>
      </c>
      <c r="B17" s="69">
        <f>VLOOKUP(B16,G22:H25,2,0)</f>
        <v>3</v>
      </c>
      <c r="G17" s="61" t="s">
        <v>136</v>
      </c>
      <c r="H17" t="s">
        <v>137</v>
      </c>
    </row>
    <row r="18" spans="1:8" ht="30" customHeight="1" x14ac:dyDescent="0.25">
      <c r="A18" s="101" t="s">
        <v>156</v>
      </c>
      <c r="B18" s="101"/>
      <c r="G18" s="70" t="s">
        <v>151</v>
      </c>
      <c r="H18">
        <v>1</v>
      </c>
    </row>
    <row r="19" spans="1:8" ht="30" customHeight="1" x14ac:dyDescent="0.25">
      <c r="A19" s="71" t="s">
        <v>157</v>
      </c>
      <c r="B19" s="57" t="s">
        <v>158</v>
      </c>
      <c r="G19" s="70" t="s">
        <v>159</v>
      </c>
      <c r="H19">
        <v>3</v>
      </c>
    </row>
    <row r="20" spans="1:8" ht="30" customHeight="1" x14ac:dyDescent="0.25">
      <c r="A20" s="68" t="s">
        <v>142</v>
      </c>
      <c r="B20" s="69">
        <f>VLOOKUP(B19,G27:H29,2,0)</f>
        <v>1</v>
      </c>
      <c r="G20" s="70" t="s">
        <v>160</v>
      </c>
      <c r="H20">
        <v>5</v>
      </c>
    </row>
    <row r="21" spans="1:8" ht="30" customHeight="1" x14ac:dyDescent="0.25">
      <c r="A21" s="101" t="s">
        <v>161</v>
      </c>
      <c r="B21" s="101"/>
    </row>
    <row r="22" spans="1:8" ht="30" customHeight="1" x14ac:dyDescent="0.25">
      <c r="A22" s="71" t="s">
        <v>162</v>
      </c>
      <c r="B22" s="57" t="s">
        <v>177</v>
      </c>
      <c r="G22" s="61" t="s">
        <v>136</v>
      </c>
      <c r="H22" t="s">
        <v>137</v>
      </c>
    </row>
    <row r="23" spans="1:8" ht="30" customHeight="1" x14ac:dyDescent="0.25">
      <c r="A23" s="68" t="s">
        <v>142</v>
      </c>
      <c r="B23" s="69">
        <f>VLOOKUP(B22,G31:H36,2,0)</f>
        <v>3</v>
      </c>
      <c r="G23" s="70" t="s">
        <v>164</v>
      </c>
      <c r="H23">
        <v>1</v>
      </c>
    </row>
    <row r="24" spans="1:8" ht="30" customHeight="1" x14ac:dyDescent="0.25">
      <c r="A24" s="72" t="s">
        <v>165</v>
      </c>
      <c r="B24" s="73">
        <f>IFERROR((B8+B11+B14+B17+B20+B23)/6,"-")</f>
        <v>3</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171</v>
      </c>
      <c r="G29" s="70" t="s">
        <v>172</v>
      </c>
      <c r="H29">
        <v>5</v>
      </c>
    </row>
    <row r="30" spans="1:8" ht="30" customHeight="1" x14ac:dyDescent="0.25">
      <c r="A30" s="68" t="s">
        <v>142</v>
      </c>
      <c r="B30" s="69">
        <f>VLOOKUP(B29,G38:H43,2,0)</f>
        <v>1</v>
      </c>
    </row>
    <row r="31" spans="1:8" ht="30" customHeight="1" x14ac:dyDescent="0.25">
      <c r="A31" s="101" t="s">
        <v>173</v>
      </c>
      <c r="B31" s="101"/>
      <c r="G31" s="61" t="s">
        <v>136</v>
      </c>
      <c r="H31" t="s">
        <v>137</v>
      </c>
    </row>
    <row r="32" spans="1:8" ht="42" customHeight="1" x14ac:dyDescent="0.25">
      <c r="A32" s="71" t="s">
        <v>174</v>
      </c>
      <c r="B32" s="57" t="s">
        <v>158</v>
      </c>
      <c r="G32" s="70" t="s">
        <v>163</v>
      </c>
      <c r="H32">
        <v>1</v>
      </c>
    </row>
    <row r="33" spans="1:8" ht="43.5" customHeight="1" x14ac:dyDescent="0.25">
      <c r="A33" s="68" t="s">
        <v>142</v>
      </c>
      <c r="B33" s="69">
        <f>VLOOKUP(B32,G27:H29,2,0)</f>
        <v>1</v>
      </c>
      <c r="G33" s="70" t="s">
        <v>175</v>
      </c>
      <c r="H33">
        <v>2</v>
      </c>
    </row>
    <row r="34" spans="1:8" ht="30" customHeight="1" x14ac:dyDescent="0.25">
      <c r="A34" s="101" t="s">
        <v>176</v>
      </c>
      <c r="B34" s="101"/>
      <c r="G34" s="70" t="s">
        <v>177</v>
      </c>
      <c r="H34">
        <v>3</v>
      </c>
    </row>
    <row r="35" spans="1:8" ht="30" customHeight="1" x14ac:dyDescent="0.25">
      <c r="A35" s="71" t="s">
        <v>178</v>
      </c>
      <c r="B35" s="57" t="s">
        <v>194</v>
      </c>
      <c r="G35" s="70" t="s">
        <v>180</v>
      </c>
      <c r="H35">
        <v>4</v>
      </c>
    </row>
    <row r="36" spans="1:8" ht="30" customHeight="1" x14ac:dyDescent="0.25">
      <c r="A36" s="68" t="s">
        <v>142</v>
      </c>
      <c r="B36" s="69">
        <f>VLOOKUP(B35,G48:H54,2,0)</f>
        <v>0</v>
      </c>
      <c r="G36" s="70" t="s">
        <v>181</v>
      </c>
      <c r="H36">
        <v>5</v>
      </c>
    </row>
    <row r="37" spans="1:8" ht="30" customHeight="1" x14ac:dyDescent="0.25">
      <c r="A37" s="101" t="s">
        <v>182</v>
      </c>
      <c r="B37" s="101"/>
    </row>
    <row r="38" spans="1:8" ht="30" customHeight="1" x14ac:dyDescent="0.25">
      <c r="A38" s="71" t="s">
        <v>183</v>
      </c>
      <c r="B38" s="57" t="s">
        <v>184</v>
      </c>
      <c r="G38" s="61" t="s">
        <v>136</v>
      </c>
      <c r="H38" t="s">
        <v>137</v>
      </c>
    </row>
    <row r="39" spans="1:8" ht="30" customHeight="1" x14ac:dyDescent="0.25">
      <c r="A39" s="68" t="s">
        <v>142</v>
      </c>
      <c r="B39" s="69">
        <f>VLOOKUP(B38,G56:H61,2,0)</f>
        <v>3</v>
      </c>
      <c r="G39" s="61" t="s">
        <v>171</v>
      </c>
      <c r="H39">
        <v>1</v>
      </c>
    </row>
    <row r="40" spans="1:8" ht="30" customHeight="1" x14ac:dyDescent="0.25">
      <c r="A40" s="75" t="s">
        <v>185</v>
      </c>
      <c r="B40" s="73">
        <f>IFERROR((B30+B33+B36+B39)/4,"-")</f>
        <v>1.25</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f>IF(OR(B8="-",B11="-",B14="-",B17="-",B20="-",B23="-",B30="-",B33="-",B36="-",B39="-"),"Presenti campi non compilati",IFERROR(B24*B40,"-"))</f>
        <v>3.75</v>
      </c>
    </row>
    <row r="45" spans="1:8" ht="30" customHeight="1" x14ac:dyDescent="0.25">
      <c r="A45" s="78"/>
      <c r="B45" s="79"/>
    </row>
    <row r="46" spans="1:8" ht="30" customHeight="1" x14ac:dyDescent="0.25">
      <c r="A46" s="99" t="s">
        <v>193</v>
      </c>
      <c r="B46" s="99"/>
    </row>
    <row r="47" spans="1:8" ht="86.25" customHeight="1" x14ac:dyDescent="0.25">
      <c r="A47" s="103" t="s">
        <v>126</v>
      </c>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F7" sqref="F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C1" sqref="C1"/>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10">
      <formula1>$G$13:$G$15</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A47" sqref="A47"/>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8"/>
  <sheetViews>
    <sheetView zoomScaleNormal="100" workbookViewId="0">
      <selection activeCell="D4" sqref="D4"/>
    </sheetView>
  </sheetViews>
  <sheetFormatPr defaultRowHeight="15" x14ac:dyDescent="0.25"/>
  <cols>
    <col min="1" max="1" width="85.7109375" customWidth="1"/>
    <col min="2" max="2" width="42" customWidth="1"/>
    <col min="3" max="3" width="5.5703125" customWidth="1"/>
    <col min="4" max="6" width="8.7109375" customWidth="1"/>
    <col min="7" max="7" width="43.140625" hidden="1" customWidth="1"/>
    <col min="8" max="8" width="9.140625" hidden="1" customWidth="1"/>
    <col min="9" max="1025" width="8.7109375" customWidth="1"/>
  </cols>
  <sheetData>
    <row r="2" spans="1:8" ht="24" customHeight="1" x14ac:dyDescent="0.25">
      <c r="A2" s="49" t="s">
        <v>128</v>
      </c>
      <c r="B2" s="50" t="str">
        <f>IF(F2="SI",'Indice Schede'!B60,"non utilizzata")</f>
        <v>non utilizzata</v>
      </c>
      <c r="D2" s="97" t="s">
        <v>129</v>
      </c>
      <c r="E2" s="97"/>
      <c r="F2" s="51" t="s">
        <v>132</v>
      </c>
      <c r="H2" t="s">
        <v>130</v>
      </c>
    </row>
    <row r="3" spans="1:8" ht="45" customHeight="1" x14ac:dyDescent="0.25">
      <c r="A3" s="98" t="s">
        <v>256</v>
      </c>
      <c r="B3" s="98"/>
      <c r="H3" t="s">
        <v>132</v>
      </c>
    </row>
    <row r="4" spans="1:8" ht="31.5" customHeight="1" x14ac:dyDescent="0.25">
      <c r="A4" s="99" t="s">
        <v>133</v>
      </c>
      <c r="B4" s="99"/>
      <c r="D4" s="100" t="s">
        <v>23</v>
      </c>
      <c r="E4" s="100"/>
      <c r="F4" s="100"/>
    </row>
    <row r="5" spans="1:8" x14ac:dyDescent="0.25">
      <c r="A5" s="52" t="s">
        <v>134</v>
      </c>
      <c r="B5" s="53" t="s">
        <v>135</v>
      </c>
      <c r="G5" s="54" t="s">
        <v>136</v>
      </c>
      <c r="H5" t="s">
        <v>137</v>
      </c>
    </row>
    <row r="6" spans="1:8" ht="30" customHeight="1" x14ac:dyDescent="0.25">
      <c r="A6" s="101" t="s">
        <v>138</v>
      </c>
      <c r="B6" s="101"/>
      <c r="G6" s="55" t="s">
        <v>139</v>
      </c>
      <c r="H6">
        <v>1</v>
      </c>
    </row>
    <row r="7" spans="1:8" ht="30" customHeight="1" x14ac:dyDescent="0.25">
      <c r="A7" s="56" t="s">
        <v>140</v>
      </c>
      <c r="B7" s="57" t="s">
        <v>136</v>
      </c>
      <c r="G7" s="58" t="s">
        <v>141</v>
      </c>
      <c r="H7">
        <v>2</v>
      </c>
    </row>
    <row r="8" spans="1:8" ht="30" customHeight="1" x14ac:dyDescent="0.25">
      <c r="A8" s="59" t="s">
        <v>142</v>
      </c>
      <c r="B8" s="60" t="str">
        <f>VLOOKUP(B7,G5:H10,2,0)</f>
        <v>-</v>
      </c>
      <c r="G8" s="61" t="s">
        <v>143</v>
      </c>
      <c r="H8">
        <v>3</v>
      </c>
    </row>
    <row r="9" spans="1:8" ht="30" customHeight="1" x14ac:dyDescent="0.25">
      <c r="A9" s="101" t="s">
        <v>144</v>
      </c>
      <c r="B9" s="101"/>
      <c r="G9" s="61" t="s">
        <v>145</v>
      </c>
      <c r="H9">
        <v>4</v>
      </c>
    </row>
    <row r="10" spans="1:8" ht="30" customHeight="1" x14ac:dyDescent="0.25">
      <c r="A10" s="62" t="s">
        <v>146</v>
      </c>
      <c r="B10" s="63" t="s">
        <v>136</v>
      </c>
      <c r="G10" s="61" t="s">
        <v>148</v>
      </c>
      <c r="H10">
        <v>5</v>
      </c>
    </row>
    <row r="11" spans="1:8" ht="30" customHeight="1" x14ac:dyDescent="0.25">
      <c r="A11" s="64" t="s">
        <v>142</v>
      </c>
      <c r="B11" s="60" t="str">
        <f>VLOOKUP(B10,G13:H15,2,0)</f>
        <v>-</v>
      </c>
    </row>
    <row r="12" spans="1:8" ht="30" customHeight="1" x14ac:dyDescent="0.25">
      <c r="A12" s="101" t="s">
        <v>149</v>
      </c>
      <c r="B12" s="101"/>
      <c r="G12" s="65"/>
    </row>
    <row r="13" spans="1:8" ht="30" customHeight="1" x14ac:dyDescent="0.25">
      <c r="A13" s="66" t="s">
        <v>150</v>
      </c>
      <c r="B13" s="63" t="s">
        <v>136</v>
      </c>
      <c r="G13" s="61" t="s">
        <v>136</v>
      </c>
      <c r="H13" t="s">
        <v>137</v>
      </c>
    </row>
    <row r="14" spans="1:8" ht="30" customHeight="1" x14ac:dyDescent="0.25">
      <c r="A14" s="64" t="s">
        <v>142</v>
      </c>
      <c r="B14" s="60" t="str">
        <f>VLOOKUP(B13,G17:H20,2,0)</f>
        <v>-</v>
      </c>
      <c r="G14" s="61" t="s">
        <v>152</v>
      </c>
      <c r="H14">
        <v>2</v>
      </c>
    </row>
    <row r="15" spans="1:8" ht="30" customHeight="1" x14ac:dyDescent="0.25">
      <c r="A15" s="101" t="s">
        <v>153</v>
      </c>
      <c r="B15" s="101"/>
      <c r="G15" s="61" t="s">
        <v>147</v>
      </c>
      <c r="H15">
        <v>5</v>
      </c>
    </row>
    <row r="16" spans="1:8" ht="39" customHeight="1" x14ac:dyDescent="0.25">
      <c r="A16" s="67" t="s">
        <v>154</v>
      </c>
      <c r="B16" s="57" t="s">
        <v>136</v>
      </c>
    </row>
    <row r="17" spans="1:8" ht="30" customHeight="1" x14ac:dyDescent="0.25">
      <c r="A17" s="68" t="s">
        <v>142</v>
      </c>
      <c r="B17" s="69" t="str">
        <f>VLOOKUP(B16,G22:H25,2,0)</f>
        <v>-</v>
      </c>
      <c r="G17" s="61" t="s">
        <v>136</v>
      </c>
      <c r="H17" t="s">
        <v>137</v>
      </c>
    </row>
    <row r="18" spans="1:8" ht="30" customHeight="1" x14ac:dyDescent="0.25">
      <c r="A18" s="101" t="s">
        <v>156</v>
      </c>
      <c r="B18" s="101"/>
      <c r="G18" s="70" t="s">
        <v>151</v>
      </c>
      <c r="H18">
        <v>1</v>
      </c>
    </row>
    <row r="19" spans="1:8" ht="30" customHeight="1" x14ac:dyDescent="0.25">
      <c r="A19" s="71" t="s">
        <v>157</v>
      </c>
      <c r="B19" s="57" t="s">
        <v>136</v>
      </c>
      <c r="G19" s="70" t="s">
        <v>159</v>
      </c>
      <c r="H19">
        <v>3</v>
      </c>
    </row>
    <row r="20" spans="1:8" ht="30" customHeight="1" x14ac:dyDescent="0.25">
      <c r="A20" s="68" t="s">
        <v>142</v>
      </c>
      <c r="B20" s="69" t="str">
        <f>VLOOKUP(B19,G27:H29,2,0)</f>
        <v>-</v>
      </c>
      <c r="G20" s="70" t="s">
        <v>160</v>
      </c>
      <c r="H20">
        <v>5</v>
      </c>
    </row>
    <row r="21" spans="1:8" ht="30" customHeight="1" x14ac:dyDescent="0.25">
      <c r="A21" s="101" t="s">
        <v>161</v>
      </c>
      <c r="B21" s="101"/>
    </row>
    <row r="22" spans="1:8" ht="30" customHeight="1" x14ac:dyDescent="0.25">
      <c r="A22" s="71" t="s">
        <v>162</v>
      </c>
      <c r="B22" s="57" t="s">
        <v>136</v>
      </c>
      <c r="G22" s="61" t="s">
        <v>136</v>
      </c>
      <c r="H22" t="s">
        <v>137</v>
      </c>
    </row>
    <row r="23" spans="1:8" ht="30" customHeight="1" x14ac:dyDescent="0.25">
      <c r="A23" s="68" t="s">
        <v>142</v>
      </c>
      <c r="B23" s="69" t="str">
        <f>VLOOKUP(B22,G31:H36,2,0)</f>
        <v>-</v>
      </c>
      <c r="G23" s="70" t="s">
        <v>164</v>
      </c>
      <c r="H23">
        <v>1</v>
      </c>
    </row>
    <row r="24" spans="1:8" ht="30" customHeight="1" x14ac:dyDescent="0.25">
      <c r="A24" s="72" t="s">
        <v>165</v>
      </c>
      <c r="B24" s="73" t="str">
        <f>IFERROR((B8+B11+B14+B17+B20+B23)/6,"-")</f>
        <v>-</v>
      </c>
      <c r="G24" s="74" t="s">
        <v>166</v>
      </c>
      <c r="H24">
        <v>3</v>
      </c>
    </row>
    <row r="25" spans="1:8" ht="30" customHeight="1" x14ac:dyDescent="0.25">
      <c r="A25" s="102" t="s">
        <v>167</v>
      </c>
      <c r="B25" s="102"/>
      <c r="G25" s="70" t="s">
        <v>155</v>
      </c>
      <c r="H25">
        <v>5</v>
      </c>
    </row>
    <row r="26" spans="1:8" ht="9.75" customHeight="1" x14ac:dyDescent="0.25"/>
    <row r="27" spans="1:8" ht="30" customHeight="1" x14ac:dyDescent="0.25">
      <c r="A27" s="99" t="s">
        <v>168</v>
      </c>
      <c r="B27" s="99"/>
      <c r="G27" s="61" t="s">
        <v>136</v>
      </c>
      <c r="H27" t="s">
        <v>137</v>
      </c>
    </row>
    <row r="28" spans="1:8" ht="30" customHeight="1" x14ac:dyDescent="0.25">
      <c r="A28" s="101" t="s">
        <v>169</v>
      </c>
      <c r="B28" s="101"/>
      <c r="G28" s="70" t="s">
        <v>158</v>
      </c>
      <c r="H28">
        <v>1</v>
      </c>
    </row>
    <row r="29" spans="1:8" ht="66.75" customHeight="1" x14ac:dyDescent="0.25">
      <c r="A29" s="71" t="s">
        <v>170</v>
      </c>
      <c r="B29" s="57" t="s">
        <v>136</v>
      </c>
      <c r="G29" s="70" t="s">
        <v>172</v>
      </c>
      <c r="H29">
        <v>5</v>
      </c>
    </row>
    <row r="30" spans="1:8" ht="30" customHeight="1" x14ac:dyDescent="0.25">
      <c r="A30" s="68" t="s">
        <v>142</v>
      </c>
      <c r="B30" s="69" t="str">
        <f>VLOOKUP(B29,G38:H43,2,0)</f>
        <v>-</v>
      </c>
    </row>
    <row r="31" spans="1:8" ht="30" customHeight="1" x14ac:dyDescent="0.25">
      <c r="A31" s="101" t="s">
        <v>173</v>
      </c>
      <c r="B31" s="101"/>
      <c r="G31" s="61" t="s">
        <v>136</v>
      </c>
      <c r="H31" t="s">
        <v>137</v>
      </c>
    </row>
    <row r="32" spans="1:8" ht="42" customHeight="1" x14ac:dyDescent="0.25">
      <c r="A32" s="71" t="s">
        <v>174</v>
      </c>
      <c r="B32" s="57" t="s">
        <v>136</v>
      </c>
      <c r="G32" s="70" t="s">
        <v>163</v>
      </c>
      <c r="H32">
        <v>1</v>
      </c>
    </row>
    <row r="33" spans="1:8" ht="43.5" customHeight="1" x14ac:dyDescent="0.25">
      <c r="A33" s="68" t="s">
        <v>142</v>
      </c>
      <c r="B33" s="69" t="str">
        <f>VLOOKUP(B32,G27:H29,2,0)</f>
        <v>-</v>
      </c>
      <c r="G33" s="70" t="s">
        <v>175</v>
      </c>
      <c r="H33">
        <v>2</v>
      </c>
    </row>
    <row r="34" spans="1:8" ht="30" customHeight="1" x14ac:dyDescent="0.25">
      <c r="A34" s="101" t="s">
        <v>176</v>
      </c>
      <c r="B34" s="101"/>
      <c r="G34" s="70" t="s">
        <v>177</v>
      </c>
      <c r="H34">
        <v>3</v>
      </c>
    </row>
    <row r="35" spans="1:8" ht="30" customHeight="1" x14ac:dyDescent="0.25">
      <c r="A35" s="71" t="s">
        <v>178</v>
      </c>
      <c r="B35" s="57" t="s">
        <v>136</v>
      </c>
      <c r="G35" s="70" t="s">
        <v>180</v>
      </c>
      <c r="H35">
        <v>4</v>
      </c>
    </row>
    <row r="36" spans="1:8" ht="30" customHeight="1" x14ac:dyDescent="0.25">
      <c r="A36" s="68" t="s">
        <v>142</v>
      </c>
      <c r="B36" s="69" t="str">
        <f>VLOOKUP(B35,G48:H54,2,0)</f>
        <v>-</v>
      </c>
      <c r="G36" s="70" t="s">
        <v>181</v>
      </c>
      <c r="H36">
        <v>5</v>
      </c>
    </row>
    <row r="37" spans="1:8" ht="30" customHeight="1" x14ac:dyDescent="0.25">
      <c r="A37" s="101" t="s">
        <v>182</v>
      </c>
      <c r="B37" s="101"/>
    </row>
    <row r="38" spans="1:8" ht="30" customHeight="1" x14ac:dyDescent="0.25">
      <c r="A38" s="71" t="s">
        <v>183</v>
      </c>
      <c r="B38" s="57" t="s">
        <v>136</v>
      </c>
      <c r="G38" s="61" t="s">
        <v>136</v>
      </c>
      <c r="H38" t="s">
        <v>137</v>
      </c>
    </row>
    <row r="39" spans="1:8" ht="30" customHeight="1" x14ac:dyDescent="0.25">
      <c r="A39" s="68" t="s">
        <v>142</v>
      </c>
      <c r="B39" s="69" t="str">
        <f>VLOOKUP(B38,G56:H61,2,0)</f>
        <v>-</v>
      </c>
      <c r="G39" s="61" t="s">
        <v>171</v>
      </c>
      <c r="H39">
        <v>1</v>
      </c>
    </row>
    <row r="40" spans="1:8" ht="30" customHeight="1" x14ac:dyDescent="0.25">
      <c r="A40" s="75" t="s">
        <v>185</v>
      </c>
      <c r="B40" s="73" t="str">
        <f>IFERROR((B30+B33+B36+B39)/4,"-")</f>
        <v>-</v>
      </c>
      <c r="G40" s="61" t="s">
        <v>186</v>
      </c>
      <c r="H40">
        <v>2</v>
      </c>
    </row>
    <row r="41" spans="1:8" ht="30" customHeight="1" x14ac:dyDescent="0.25">
      <c r="A41" s="102" t="s">
        <v>187</v>
      </c>
      <c r="B41" s="102"/>
      <c r="G41" s="61" t="s">
        <v>188</v>
      </c>
      <c r="H41">
        <v>3</v>
      </c>
    </row>
    <row r="42" spans="1:8" ht="30" customHeight="1" x14ac:dyDescent="0.25">
      <c r="A42" s="76"/>
      <c r="B42" s="76"/>
      <c r="G42" s="61" t="s">
        <v>189</v>
      </c>
      <c r="H42">
        <v>4</v>
      </c>
    </row>
    <row r="43" spans="1:8" ht="30" customHeight="1" x14ac:dyDescent="0.25">
      <c r="A43" s="99" t="s">
        <v>190</v>
      </c>
      <c r="B43" s="99"/>
      <c r="G43" s="61" t="s">
        <v>191</v>
      </c>
      <c r="H43">
        <v>5</v>
      </c>
    </row>
    <row r="44" spans="1:8" ht="30" customHeight="1" x14ac:dyDescent="0.25">
      <c r="A44" s="77" t="s">
        <v>192</v>
      </c>
      <c r="B44" s="73" t="str">
        <f>IF(OR(B8="-",B11="-",B14="-",B17="-",B20="-",B23="-",B30="-",B33="-",B36="-",B39="-"),"Presenti campi non compilati",IFERROR(B24*B40,"-"))</f>
        <v>Presenti campi non compilati</v>
      </c>
    </row>
    <row r="45" spans="1:8" ht="30" customHeight="1" x14ac:dyDescent="0.25">
      <c r="A45" s="78"/>
      <c r="B45" s="79"/>
    </row>
    <row r="46" spans="1:8" ht="30" customHeight="1" x14ac:dyDescent="0.25">
      <c r="A46" s="99" t="s">
        <v>193</v>
      </c>
      <c r="B46" s="99"/>
    </row>
    <row r="47" spans="1:8" ht="30" customHeight="1" x14ac:dyDescent="0.25">
      <c r="A47" s="103"/>
      <c r="B47" s="103"/>
    </row>
    <row r="48" spans="1:8" ht="12.75" customHeight="1" x14ac:dyDescent="0.25">
      <c r="G48" s="61" t="s">
        <v>136</v>
      </c>
      <c r="H48" t="s">
        <v>137</v>
      </c>
    </row>
    <row r="49" spans="7:8" ht="7.5" customHeight="1" x14ac:dyDescent="0.25">
      <c r="G49" s="61" t="s">
        <v>194</v>
      </c>
      <c r="H49">
        <v>0</v>
      </c>
    </row>
    <row r="50" spans="7:8" ht="30" customHeight="1" x14ac:dyDescent="0.25">
      <c r="G50" s="61" t="s">
        <v>179</v>
      </c>
      <c r="H50">
        <v>1</v>
      </c>
    </row>
    <row r="51" spans="7:8" ht="30" customHeight="1" x14ac:dyDescent="0.25">
      <c r="G51" s="61" t="s">
        <v>195</v>
      </c>
      <c r="H51">
        <v>2</v>
      </c>
    </row>
    <row r="52" spans="7:8" ht="30" customHeight="1" x14ac:dyDescent="0.25">
      <c r="G52" s="61" t="s">
        <v>196</v>
      </c>
      <c r="H52">
        <v>3</v>
      </c>
    </row>
    <row r="53" spans="7:8" ht="30" customHeight="1" x14ac:dyDescent="0.25">
      <c r="G53" s="61" t="s">
        <v>197</v>
      </c>
      <c r="H53">
        <v>4</v>
      </c>
    </row>
    <row r="54" spans="7:8" ht="30" customHeight="1" x14ac:dyDescent="0.25">
      <c r="G54" s="61" t="s">
        <v>198</v>
      </c>
      <c r="H54">
        <v>5</v>
      </c>
    </row>
    <row r="56" spans="7:8" ht="30" customHeight="1" x14ac:dyDescent="0.25">
      <c r="G56" s="61" t="s">
        <v>136</v>
      </c>
      <c r="H56" t="s">
        <v>137</v>
      </c>
    </row>
    <row r="57" spans="7:8" ht="30" customHeight="1" x14ac:dyDescent="0.25">
      <c r="G57" s="61" t="s">
        <v>199</v>
      </c>
      <c r="H57">
        <v>1</v>
      </c>
    </row>
    <row r="58" spans="7:8" ht="30" customHeight="1" x14ac:dyDescent="0.25">
      <c r="G58" s="61" t="s">
        <v>200</v>
      </c>
      <c r="H58">
        <v>2</v>
      </c>
    </row>
    <row r="59" spans="7:8" ht="30" customHeight="1" x14ac:dyDescent="0.25">
      <c r="G59" s="61" t="s">
        <v>184</v>
      </c>
      <c r="H59">
        <v>3</v>
      </c>
    </row>
    <row r="60" spans="7:8" ht="30" customHeight="1" x14ac:dyDescent="0.25">
      <c r="G60" s="61" t="s">
        <v>201</v>
      </c>
      <c r="H60">
        <v>4</v>
      </c>
    </row>
    <row r="61" spans="7:8" ht="30" customHeight="1" x14ac:dyDescent="0.25">
      <c r="G61" s="61" t="s">
        <v>202</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43:B43"/>
    <mergeCell ref="A46:B46"/>
    <mergeCell ref="A47:B47"/>
    <mergeCell ref="A25:B25"/>
    <mergeCell ref="A27:B27"/>
    <mergeCell ref="A28:B28"/>
    <mergeCell ref="A31:B31"/>
    <mergeCell ref="A34:B34"/>
    <mergeCell ref="A9:B9"/>
    <mergeCell ref="A12:B12"/>
    <mergeCell ref="A15:B15"/>
    <mergeCell ref="A18:B18"/>
    <mergeCell ref="A21:B21"/>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formula2>0</formula2>
    </dataValidation>
    <dataValidation type="list" allowBlank="1" showInputMessage="1" showErrorMessage="1" promptTitle="Criterio" prompt="Selezionare una delle possibili opzioni dal menu a tendina" sqref="B13">
      <formula1>$G$17:$G$20</formula1>
      <formula2>0</formula2>
    </dataValidation>
    <dataValidation type="list" allowBlank="1" showInputMessage="1" showErrorMessage="1" promptTitle="Criterio" prompt="Selezionare una delle possibili opzioni dal menu a tendina" sqref="B7">
      <formula1>$G$5:$G$10</formula1>
      <formula2>0</formula2>
    </dataValidation>
    <dataValidation type="list" allowBlank="1" showInputMessage="1" showErrorMessage="1" promptTitle="Criterio" prompt="Selezionare una delle possibili opzioni dal menu a tendina" sqref="B16">
      <formula1>$G$22:$G$25</formula1>
      <formula2>0</formula2>
    </dataValidation>
    <dataValidation type="list" allowBlank="1" showInputMessage="1" showErrorMessage="1" promptTitle="Criterio" prompt="Selezionare una delle possibili opzioni dal menu a tendina" sqref="B19">
      <formula1>$G$27:$G$29</formula1>
      <formula2>0</formula2>
    </dataValidation>
    <dataValidation type="list" allowBlank="1" showInputMessage="1" showErrorMessage="1" promptTitle="Criterio" prompt="Selezionare una delle possibili opzioni dal menu a tendina" sqref="B22">
      <formula1>$G$31:$G$36</formula1>
      <formula2>0</formula2>
    </dataValidation>
    <dataValidation type="list" allowBlank="1" showInputMessage="1" showErrorMessage="1" promptTitle="Seleziona" prompt="Selezionare una delle possibili opzioni dal menu a tendina" sqref="F2">
      <formula1>$H$2:$H$3</formula1>
      <formula2>0</formula2>
    </dataValidation>
    <dataValidation type="list" allowBlank="1" showInputMessage="1" showErrorMessage="1" promptTitle="Impatto" prompt="Selezionare una delle possibili opzioni dal menu a tendina" sqref="B29">
      <formula1>$G$38:$G$43</formula1>
      <formula2>0</formula2>
    </dataValidation>
    <dataValidation type="list" allowBlank="1" showInputMessage="1" showErrorMessage="1" promptTitle="Impatto" prompt="Selezionare una delle possibili opzioni dal menu a tendina" sqref="B32">
      <formula1>$G$27:$G$29</formula1>
      <formula2>0</formula2>
    </dataValidation>
    <dataValidation type="list" allowBlank="1" showInputMessage="1" showErrorMessage="1" promptTitle="Impatto" prompt="Selezionare una delle possibili opzioni dal menu a tendina" sqref="B35">
      <formula1>$G$48:$G$54</formula1>
      <formula2>0</formula2>
    </dataValidation>
    <dataValidation type="list" allowBlank="1" showInputMessage="1" showErrorMessage="1" promptTitle="Impatto" prompt="Selezionare una delle possibili opzioni dal menu a tendina" sqref="B38">
      <formula1>$G$56:$G$61</formula1>
      <formula2>0</formula2>
    </dataValidation>
  </dataValidations>
  <hyperlinks>
    <hyperlink ref="D4" location="'Indice Schede'!A1" display="Torna all'indice"/>
  </hyperlinks>
  <pageMargins left="0.7" right="0.7" top="0.75" bottom="0.75" header="0.51180555555555496" footer="0.51180555555555496"/>
  <pageSetup paperSize="9" scale="68" firstPageNumber="0" orientation="portrait" horizontalDpi="300" verticalDpi="300"/>
  <rowBreaks count="1" manualBreakCount="1">
    <brk id="26" max="16383"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59</vt:i4>
      </vt:variant>
    </vt:vector>
  </HeadingPairs>
  <TitlesOfParts>
    <vt:vector size="115"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_xlcn.WorksheetConnection_IndiceSchedeF11F58</vt:lpstr>
      <vt:lpstr>_xlcn.WorksheetConnection_IndiceSchedeN10R63</vt:lpstr>
      <vt:lpstr>_xlcn.WorksheetConnection_RISCHIO2.xlsxIndiceSchedeF10F58</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Monica Punzoni</cp:lastModifiedBy>
  <cp:revision>1</cp:revision>
  <cp:lastPrinted>2017-10-27T13:06:23Z</cp:lastPrinted>
  <dcterms:created xsi:type="dcterms:W3CDTF">2017-10-19T12:38:16Z</dcterms:created>
  <dcterms:modified xsi:type="dcterms:W3CDTF">2019-02-04T17:21:46Z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